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6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DTTCNH" sheetId="6" r:id="rId6"/>
    <sheet name="TGTSCD" sheetId="7" r:id="rId7"/>
    <sheet name="DTTCDH" sheetId="8" r:id="rId8"/>
    <sheet name="TGVCSH" sheetId="9" r:id="rId9"/>
    <sheet name="thue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<sst xmlns="http://schemas.openxmlformats.org/spreadsheetml/2006/main" count="1209" uniqueCount="827">
  <si>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9.804.833.570®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</si>
  <si>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830.063.410®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</si>
  <si>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</si>
  <si>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</si>
  <si>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</si>
  <si>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</si>
  <si>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</si>
  <si>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>N¨m 2010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</si>
  <si>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</si>
  <si>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</si>
  <si>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</si>
  <si>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</si>
  <si>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</si>
  <si>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</si>
  <si>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</si>
  <si>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</si>
  <si>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</si>
  <si>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</si>
  <si>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</si>
  <si>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</si>
  <si>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</si>
  <si>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</si>
  <si>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</si>
  <si>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</si>
  <si>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</si>
  <si>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</si>
  <si>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</si>
  <si>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</si>
  <si>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</si>
  <si>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</si>
  <si>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</si>
  <si>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</si>
  <si>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</si>
  <si>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</si>
  <si>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</si>
  <si>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</si>
  <si>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</si>
  <si>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</si>
  <si>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</si>
  <si>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</si>
  <si>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</si>
  <si>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</si>
  <si>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</si>
  <si>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</si>
  <si>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</si>
  <si>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</si>
  <si>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</si>
  <si>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</si>
  <si>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</si>
  <si>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</si>
  <si>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</si>
  <si>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</si>
  <si>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</si>
  <si>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</si>
  <si>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</si>
  <si>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</si>
  <si>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</si>
  <si>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</si>
  <si>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</si>
  <si>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</si>
  <si>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</si>
  <si>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</si>
  <si>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</si>
  <si>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</si>
  <si>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</si>
  <si>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</si>
  <si>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</si>
  <si>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</si>
  <si>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</si>
  <si>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</si>
  <si>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</si>
  <si>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</si>
  <si>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</si>
  <si>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</si>
  <si>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</si>
  <si>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</si>
  <si>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</si>
  <si>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</si>
  <si>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</si>
  <si>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</si>
  <si>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</si>
  <si>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</si>
  <si>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</si>
  <si>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</si>
  <si>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</si>
  <si>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</si>
  <si>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</si>
  <si>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</si>
  <si>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</si>
  <si>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</si>
  <si>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</si>
  <si>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</si>
  <si>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</si>
  <si>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</si>
  <si>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</si>
  <si>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</si>
  <si>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</si>
  <si>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</si>
  <si>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</si>
  <si>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</si>
  <si>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</si>
  <si>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</si>
  <si>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</si>
  <si>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</si>
  <si>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</si>
  <si>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</si>
  <si>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</si>
  <si>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</si>
  <si>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</si>
  <si>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</si>
  <si>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</si>
  <si>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</si>
  <si>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</si>
  <si>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</si>
  <si>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</si>
  <si>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</si>
  <si>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</si>
  <si>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</si>
  <si>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</si>
  <si>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</si>
  <si>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</si>
  <si>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</si>
  <si>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</si>
  <si>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</si>
  <si>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</si>
  <si>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</si>
  <si>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</si>
  <si>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</si>
  <si>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</si>
  <si>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</si>
  <si>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</si>
  <si>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</si>
  <si>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</si>
  <si>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</si>
  <si>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</si>
  <si>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</si>
  <si>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</si>
  <si>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</si>
  <si>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</si>
  <si>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</si>
  <si>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</si>
  <si>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</si>
  <si>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</si>
  <si>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</si>
  <si>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</si>
  <si>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</si>
  <si>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</si>
  <si>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</si>
  <si>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</si>
  <si>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</si>
  <si>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</si>
  <si>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</si>
  <si>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</si>
  <si>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</si>
  <si>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</si>
  <si>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</si>
  <si>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</si>
  <si>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</si>
  <si>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</si>
  <si>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</si>
  <si>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</si>
  <si>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</si>
  <si>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</si>
  <si>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</si>
  <si>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</si>
  <si>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</si>
  <si>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</si>
  <si>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</si>
  <si>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</si>
  <si>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</si>
  <si>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</si>
  <si>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</si>
  <si>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</si>
  <si>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</si>
  <si>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</si>
  <si>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</si>
  <si>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</si>
  <si>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</si>
  <si>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</si>
  <si>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</si>
  <si>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</si>
  <si>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</si>
  <si>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</si>
  <si>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</si>
  <si>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</si>
  <si>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</si>
  <si>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</si>
  <si>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</si>
  <si>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</si>
  <si>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</si>
  <si>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</si>
  <si>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</si>
  <si>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</si>
  <si>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</si>
  <si>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</si>
  <si>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</t>
  </si>
  <si>
    <t>V.23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</si>
  <si>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</si>
  <si>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</si>
  <si>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</si>
  <si>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</si>
  <si>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</si>
  <si>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</si>
  <si>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</si>
  <si>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</si>
  <si>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</si>
  <si>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Ng­êi lËp                                 KÕ to¸n tr­ëng</t>
  </si>
  <si>
    <t xml:space="preserve">           Tæng gi¸m ®èc</t>
  </si>
  <si>
    <t xml:space="preserve">      1. Nguån kinh phÝ</t>
  </si>
  <si>
    <t xml:space="preserve">      2. Nguån kinh phÝ h×nh thµnh TSC§</t>
  </si>
  <si>
    <t>QuÝ 4 n¨m 2010</t>
  </si>
  <si>
    <t>T¹i ngµy 31/12/2010</t>
  </si>
  <si>
    <t xml:space="preserve">                               LËp, ngµy         th¸ng          n¨m 2011</t>
  </si>
  <si>
    <t xml:space="preserve">kÕt qu¶ ho¹t ®éng s¶n xuÊt kinh doanh 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</si>
  <si>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</si>
  <si>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</si>
  <si>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</si>
  <si>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</si>
  <si>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</si>
  <si>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</si>
  <si>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</si>
  <si>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</si>
  <si>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</si>
  <si>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</si>
  <si>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</si>
  <si>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</si>
  <si>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</si>
  <si>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</si>
  <si>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</si>
  <si>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</si>
  <si>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</si>
  <si>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</si>
  <si>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</si>
  <si>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</si>
  <si>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</si>
  <si>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</si>
  <si>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</si>
  <si>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</si>
  <si>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</si>
  <si>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</si>
  <si>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</si>
  <si>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</si>
  <si>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</si>
  <si>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</si>
  <si>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</si>
  <si>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</si>
  <si>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</si>
  <si>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</si>
  <si>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</si>
  <si>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</si>
  <si>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</si>
  <si>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</si>
  <si>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</si>
  <si>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</si>
  <si>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</si>
  <si>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</si>
  <si>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</si>
  <si>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</si>
  <si>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</si>
  <si>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</si>
  <si>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</si>
  <si>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</si>
  <si>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61</t>
  </si>
  <si>
    <t>62</t>
  </si>
  <si>
    <t>21. L·i c¬ b¶n trªn cæ phiÕu</t>
  </si>
  <si>
    <t>70</t>
  </si>
  <si>
    <t xml:space="preserve">         Ng­êi lËp                                                        KÕ to¸n tr­ëng</t>
  </si>
  <si>
    <t xml:space="preserve">         Tæng gi¸m ®èc</t>
  </si>
  <si>
    <t xml:space="preserve">             §¬n vÞ tÝnh : §ång VN</t>
  </si>
  <si>
    <t>VI.29</t>
  </si>
  <si>
    <t>VI.31</t>
  </si>
  <si>
    <t>VI.32</t>
  </si>
  <si>
    <t>MÉu sè B 02a-DN</t>
  </si>
  <si>
    <t>(Ban hµnh theo Q§ sè 15/2006/Q§-BTC</t>
  </si>
  <si>
    <t>ngµy 20/03/2006 cña Bé tr­ëng BTC)</t>
  </si>
  <si>
    <t>Quý 4</t>
  </si>
  <si>
    <t>18.1 Lîi nhuËn sau thuÕ cña cæ ®«ng thiÓu sè</t>
  </si>
  <si>
    <t>18.2 Lîi nhuËn sau thuÕ cña cæ ®«ng c«ng ty mÑ</t>
  </si>
  <si>
    <t xml:space="preserve">                                          LËp, ngµy         th¸ng          n¨m 2011</t>
  </si>
  <si>
    <t>Cty cæ phÇn vËn t¶i vµ dÞch vô Petrolimex HP</t>
  </si>
  <si>
    <t>MÉu sè B03 - DN</t>
  </si>
  <si>
    <t>(Ban hµnh theo Q§ sè15/2006/Q§-BTC</t>
  </si>
  <si>
    <t>M· sè 09 : T¨ng gi¶m c¸c kho¶n ph¶i thu</t>
  </si>
  <si>
    <t>b¸o c¸o L­u chuyÓn tiÒn tÖ</t>
  </si>
  <si>
    <t>( Theo ph­¬ng ph¸p gi¸n tiÕp)</t>
  </si>
  <si>
    <t>Kho¶n môc</t>
  </si>
  <si>
    <t>Sè d­ cuèi kú</t>
  </si>
  <si>
    <t>Sè d­ ®Çu kú</t>
  </si>
  <si>
    <t>Chªnh lÖch</t>
  </si>
  <si>
    <t>M¸ sè</t>
  </si>
  <si>
    <t>Luü kÕ tõ ®Çu n¨m ®Õn cuèi quý nµy</t>
  </si>
  <si>
    <t>n¨m nay</t>
  </si>
  <si>
    <t>n¨m tr­íc</t>
  </si>
  <si>
    <t>Tæng céng</t>
  </si>
  <si>
    <t>I. L­u chuyÓn tiÒn tõ ho¹t ®éng s¶n xuÊt kinh doanh</t>
  </si>
  <si>
    <t>1. Lîi nhuËn tr­íc thuÕ</t>
  </si>
  <si>
    <t>M· sè 10 : T¨ng gi¶m hµng tån kho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</si>
  <si>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</si>
  <si>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</si>
  <si>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</si>
  <si>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</si>
  <si>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</si>
  <si>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</si>
  <si>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>Hµng tån kho</t>
  </si>
  <si>
    <t xml:space="preserve"> - L·i, lç tõ ho¹t ®éng ®Çu t­</t>
  </si>
  <si>
    <t>05</t>
  </si>
  <si>
    <t>lo¹i xuÊt NVL dïng cho XDCB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</si>
  <si>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</si>
  <si>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</si>
  <si>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</si>
  <si>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</si>
  <si>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</si>
  <si>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</si>
  <si>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>M· sè 11 : T¨ng gi¶m c¸c kho¶n ph¶i tr¶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</si>
  <si>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</si>
  <si>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</si>
  <si>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</si>
  <si>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</si>
  <si>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</si>
  <si>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</si>
  <si>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</si>
  <si>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Chi phÝ ph¶i tr¶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</si>
  <si>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</si>
  <si>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</si>
  <si>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</si>
  <si>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>M· sè 012 : T¨ng gi¶m chi phÝ tr¶ tr­íc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</si>
  <si>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</si>
  <si>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</si>
  <si>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</si>
  <si>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Chi phÝ tr¶ tr­íc ng¾n h¹n</t>
  </si>
  <si>
    <t>L­u chuyÓn thuÇn tõ ho¹t ®éng ®Çu t­</t>
  </si>
  <si>
    <t>Chi phÝ tr¶ tr­íc dµi h¹n</t>
  </si>
  <si>
    <t>III . L­u chuyÓn tiÒn thuÇn tõ ho¹t ®éng tµi chÝnh</t>
  </si>
  <si>
    <t xml:space="preserve"> 1. TiÒn thu tõ ph¸t hµnh cæ phiÕu , nhËn vèn gãp cña chñ së h÷u</t>
  </si>
  <si>
    <t>M· sè 16 : chi kh¸c cho ho¹t ®éng kinh doanh</t>
  </si>
  <si>
    <t xml:space="preserve"> 2. TiÒn chi tr¶ vèn gãp cho  c¸c chñ së h÷u,  mua l¹i cæ phiÕu cña </t>
  </si>
  <si>
    <t>doanh nghiÖp ®· ph¸t hµnh</t>
  </si>
  <si>
    <t>so thuc chi</t>
  </si>
  <si>
    <t xml:space="preserve"> 3. TiÒn vay ng¾n h¹n , dµi h¹n nhËn ®­îc</t>
  </si>
  <si>
    <t>TiÒn ®­a ®i ký quü ký c­îc dµi h¹n</t>
  </si>
  <si>
    <t>4. TiÒn chi tr¶ nî gèc vay</t>
  </si>
  <si>
    <t xml:space="preserve">tiÒn tr¶ l¹i c¸c kho¶n ®· nhËn ký quü ,ký c­îc </t>
  </si>
  <si>
    <t xml:space="preserve"> 5. TiÒn chi tr¶ nî thuª tµi chÝnh</t>
  </si>
  <si>
    <t>TiÒn chi trùc tiÕp tõ quü khen th­ëng , phóc lîi</t>
  </si>
  <si>
    <t xml:space="preserve"> 6. Cæ tøc, lîi nhuËn ®· tr¶ cho chñ së h÷u</t>
  </si>
  <si>
    <t>TiÒn chi trùc tiÕp tõ c¸c quü # thuéc vèn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</si>
  <si>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</si>
  <si>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</si>
  <si>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</si>
  <si>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</si>
  <si>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</si>
  <si>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</si>
  <si>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 xml:space="preserve">       Ng­êi lËp                                 KÕ to¸n tr­ëng</t>
  </si>
  <si>
    <t>Tæng gi¸m ®èc</t>
  </si>
  <si>
    <t>Ngµy 20/03/2006 cña Bé tr­ëng BTC )</t>
  </si>
  <si>
    <t>tµi s¶n ng¾n h¹n kh¸c</t>
  </si>
  <si>
    <t xml:space="preserve"> - TiÒn l·i vay ®· tr¶</t>
  </si>
  <si>
    <t>+</t>
  </si>
  <si>
    <t>-</t>
  </si>
  <si>
    <t>ThuÕ TNDN ph¶i nép NN</t>
  </si>
  <si>
    <t>Vay vµ nî ng¾n h¹n</t>
  </si>
  <si>
    <t>Vay vµ nî dµi h¹n</t>
  </si>
  <si>
    <t>quü khen th­ëng , Phóc lîi</t>
  </si>
  <si>
    <t>Ph¶i thu ng¾n h¹n</t>
  </si>
  <si>
    <t xml:space="preserve"> 3. TiÒn chi cho vay , mua c¸c c«ng cô nî cña ®¬n vÞ kh¸c</t>
  </si>
  <si>
    <t xml:space="preserve"> 4. TiÒn thu håi cho vay , b¸n l¹i c¸c c«ng cô nî cña ®¬n vÞ kh¸c</t>
  </si>
  <si>
    <t>Nî ng¾n h¹n ph¶i tr¶</t>
  </si>
  <si>
    <t>Nî dµi h¹n ph¶i tr¶</t>
  </si>
  <si>
    <t>LËp, ngµy         th¸ng         n¨m 2011</t>
  </si>
  <si>
    <t>MÉu sè B 09a -DN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</si>
  <si>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</si>
  <si>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</si>
  <si>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</si>
  <si>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</si>
  <si>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</si>
  <si>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</si>
  <si>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</si>
  <si>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</si>
  <si>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</si>
  <si>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01/01/2010 - KÕt thóc 31/12/2010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</si>
  <si>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</si>
  <si>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</si>
  <si>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</si>
  <si>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 xml:space="preserve">tr­ëng BTC 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</si>
  <si>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</si>
  <si>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</si>
  <si>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</si>
  <si>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</si>
  <si>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</si>
  <si>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</si>
  <si>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</si>
  <si>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</si>
  <si>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</si>
  <si>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</si>
  <si>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</si>
  <si>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</si>
  <si>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</si>
  <si>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</si>
  <si>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</si>
  <si>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</si>
  <si>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</si>
  <si>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</si>
  <si>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 theo </t>
  </si>
  <si>
    <t>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</si>
  <si>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</si>
  <si>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</si>
  <si>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</si>
  <si>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</si>
  <si>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</si>
  <si>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</si>
  <si>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</si>
  <si>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</si>
  <si>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</si>
  <si>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</si>
  <si>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</si>
  <si>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</si>
  <si>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</si>
  <si>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</si>
  <si>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</si>
  <si>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</si>
  <si>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</si>
  <si>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</si>
  <si>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</si>
  <si>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</si>
  <si>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</si>
  <si>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</si>
  <si>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</si>
  <si>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</si>
  <si>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</si>
  <si>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</si>
  <si>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</si>
  <si>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</si>
  <si>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</si>
  <si>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</si>
  <si>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</si>
  <si>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</si>
  <si>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</si>
  <si>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</si>
  <si>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</si>
  <si>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</si>
  <si>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</si>
  <si>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</si>
  <si>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</si>
  <si>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</si>
  <si>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</si>
  <si>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</si>
  <si>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kho¶n®Çu t­ tµi chÝnh ng¾n h¹n (Phô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</si>
  <si>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</si>
  <si>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</si>
  <si>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</si>
  <si>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</si>
  <si>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</si>
  <si>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</si>
  <si>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</si>
  <si>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</si>
  <si>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</si>
  <si>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</si>
  <si>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</si>
  <si>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</si>
  <si>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</si>
  <si>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</si>
  <si>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</si>
  <si>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</si>
  <si>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</si>
  <si>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</si>
  <si>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</si>
  <si>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</si>
  <si>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 xml:space="preserve">ThuÕ TNCN 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</si>
  <si>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</si>
  <si>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</si>
  <si>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</si>
  <si>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</si>
  <si>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</si>
  <si>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</si>
  <si>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</si>
  <si>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</si>
  <si>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</si>
  <si>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</si>
  <si>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</si>
  <si>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</si>
  <si>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</si>
  <si>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</si>
  <si>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</si>
  <si>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</si>
  <si>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</si>
  <si>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</si>
  <si>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</si>
  <si>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</si>
  <si>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</si>
  <si>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</si>
  <si>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</si>
  <si>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</si>
  <si>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</si>
  <si>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</si>
  <si>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</si>
  <si>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</si>
  <si>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</si>
  <si>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</si>
  <si>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</si>
  <si>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</si>
  <si>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</si>
  <si>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lo¹i thuÕ kh¸c</t>
  </si>
  <si>
    <t>C¸c kho¶n phÝ, lÖ phÝ vµ c¸c kho¶n ph¶i nép kh¸c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</si>
  <si>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</si>
  <si>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</si>
  <si>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</si>
  <si>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</si>
  <si>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</si>
  <si>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</si>
  <si>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</si>
  <si>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</si>
  <si>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</si>
  <si>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</si>
  <si>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</si>
  <si>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</si>
  <si>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</si>
  <si>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</si>
  <si>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</si>
  <si>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</si>
  <si>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</si>
  <si>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</si>
  <si>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</si>
  <si>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</si>
  <si>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</si>
  <si>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</si>
  <si>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</si>
  <si>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</si>
  <si>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</si>
  <si>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</si>
  <si>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</si>
  <si>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</si>
  <si>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</si>
  <si>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</si>
  <si>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</si>
  <si>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</si>
  <si>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</si>
  <si>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</si>
  <si>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</si>
  <si>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</si>
  <si>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</si>
  <si>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</si>
  <si>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</si>
  <si>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</si>
  <si>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</si>
  <si>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</si>
  <si>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</si>
  <si>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</si>
  <si>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</si>
  <si>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</si>
  <si>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</si>
  <si>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</si>
  <si>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</si>
  <si>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</si>
  <si>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</si>
  <si>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</si>
  <si>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</si>
  <si>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</si>
  <si>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</si>
  <si>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</si>
  <si>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</si>
  <si>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</si>
  <si>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</si>
  <si>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</si>
  <si>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</si>
  <si>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</si>
  <si>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</si>
  <si>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</si>
  <si>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</si>
  <si>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</si>
  <si>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</si>
  <si>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</si>
  <si>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</si>
  <si>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</si>
  <si>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</si>
  <si>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</si>
  <si>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</si>
  <si>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</si>
  <si>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</si>
  <si>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</si>
  <si>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</si>
  <si>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</si>
  <si>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</si>
  <si>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</si>
  <si>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</si>
  <si>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</si>
  <si>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</si>
  <si>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</si>
  <si>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</si>
  <si>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</si>
  <si>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</si>
  <si>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</si>
  <si>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</si>
  <si>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</si>
  <si>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</si>
  <si>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</si>
  <si>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</si>
  <si>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n¨m TR­íc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</si>
  <si>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</si>
  <si>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</si>
  <si>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</si>
  <si>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</si>
  <si>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</si>
  <si>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</si>
  <si>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</si>
  <si>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</si>
  <si>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</si>
  <si>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</si>
  <si>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</si>
  <si>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</si>
  <si>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</si>
  <si>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</si>
  <si>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</si>
  <si>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</si>
  <si>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</si>
  <si>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</si>
  <si>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</si>
  <si>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</si>
  <si>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</si>
  <si>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</si>
  <si>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</si>
  <si>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</si>
  <si>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</si>
  <si>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</si>
  <si>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</si>
  <si>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</si>
  <si>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</si>
  <si>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</si>
  <si>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</si>
  <si>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</si>
  <si>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</si>
  <si>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</si>
  <si>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</si>
  <si>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</si>
  <si>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</si>
  <si>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</si>
  <si>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</si>
  <si>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</si>
  <si>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</si>
  <si>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</si>
  <si>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</si>
  <si>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</si>
  <si>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</si>
  <si>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</si>
  <si>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</si>
  <si>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</si>
  <si>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</si>
  <si>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</si>
  <si>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</si>
  <si>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</si>
  <si>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</si>
  <si>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</si>
  <si>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</si>
  <si>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</si>
  <si>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</si>
  <si>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</si>
  <si>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</si>
  <si>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</si>
  <si>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</si>
  <si>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</si>
  <si>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</si>
  <si>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</si>
  <si>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</si>
  <si>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</si>
  <si>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</si>
  <si>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</si>
  <si>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</si>
  <si>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</si>
  <si>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</si>
  <si>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</si>
  <si>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</si>
  <si>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</si>
  <si>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</si>
  <si>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</si>
  <si>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</si>
  <si>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</si>
  <si>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</si>
  <si>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</si>
  <si>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</si>
  <si>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</si>
  <si>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</si>
  <si>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</si>
  <si>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</si>
  <si>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</si>
  <si>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</si>
  <si>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</si>
  <si>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</si>
  <si>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</si>
  <si>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</si>
  <si>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</si>
  <si>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</si>
  <si>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 + Tæng C«ng ty x¨ng dÇu ViÖt Nam</t>
  </si>
  <si>
    <t xml:space="preserve"> - Sè d­ víi c¸c bªn liªn quan</t>
  </si>
  <si>
    <t>01/01/2010</t>
  </si>
  <si>
    <t xml:space="preserve"> C¸c kho¶n ph¶i thu:</t>
  </si>
  <si>
    <t xml:space="preserve"> C¸c kho¶n ph¶i tr¶:</t>
  </si>
  <si>
    <t xml:space="preserve"> §Çu t­ vµo C«ng ty liªn doanh</t>
  </si>
  <si>
    <t xml:space="preserve">  + Tr­êng trung cÊp nghÒ GTVT HP, CT CP c«ng tr×nh giao th«ng HP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</si>
  <si>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</si>
  <si>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</si>
  <si>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</si>
  <si>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</si>
  <si>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</si>
  <si>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</si>
  <si>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</si>
  <si>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</si>
  <si>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</si>
  <si>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</si>
  <si>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V</t>
  </si>
  <si>
    <t xml:space="preserve"> Th«ng tin bæ sung cho c¸c kho¶n môc tr×nh bµy trong bc® kÕ to¸n  </t>
  </si>
  <si>
    <t>Th«ng tin bæ sung cho c¸c kho¶n môc tr×nh bµy trong b¸o c¸o kÕt qu¶ kinh doanh</t>
  </si>
  <si>
    <t>L·i ®Çu t­ tr¸i phiÕu, kú phiÕu, tÝn phiÕu, cæ phiÕu</t>
  </si>
  <si>
    <t>Th«ng tin bæ sung cho c¸c kho¶n môc tr×nh bµy trong b¸o c¸o l­u chuyÓn yiÒn tÖ</t>
  </si>
  <si>
    <t xml:space="preserve">  + C«ng ty CP C¶ng CÊm H¶i phßng</t>
  </si>
  <si>
    <t>NhËn cæ tøc</t>
  </si>
  <si>
    <t>Tr¶ cæ tøc</t>
  </si>
  <si>
    <t>31/12/2010</t>
  </si>
  <si>
    <t xml:space="preserve">                                                                                    LËp ngµy           th¸ng          n¨m 2011</t>
  </si>
  <si>
    <t xml:space="preserve"> C¸c kho¶n ®Çu t­ tµi chÝnh ng¾n h¹n</t>
  </si>
  <si>
    <t>kho¶n môc</t>
  </si>
  <si>
    <t>Sè l­îng(CP)</t>
  </si>
  <si>
    <t>Gi¸ trÞ</t>
  </si>
  <si>
    <t>Cæ phiÕu ®Çu t­ ng¾n h¹n</t>
  </si>
  <si>
    <t xml:space="preserve"> - C«ng ty CP vËn t¶i vµ thuª tµu</t>
  </si>
  <si>
    <t xml:space="preserve"> - C«ng ty CP vËn t¶i x¨ng dÇu VITACO</t>
  </si>
  <si>
    <t>Tr¸i phiÕu ®Çu t­ ng¾n h¹n</t>
  </si>
  <si>
    <t xml:space="preserve"> -</t>
  </si>
  <si>
    <t xml:space="preserve"> - </t>
  </si>
  <si>
    <t>§Çu t­ ng¾n h¹n kh¸c</t>
  </si>
  <si>
    <t>Dù phßng gi¶m gi¸ ®Çu t­ ng¾n h¹n</t>
  </si>
  <si>
    <t>Lý do thay ®æi tõng kho¶n ®Çu t­/</t>
  </si>
  <si>
    <t>lo¹i cæ phiÕu , tr¸i phiÕu:</t>
  </si>
  <si>
    <t>+ VÒ Sè l­îng</t>
  </si>
  <si>
    <t>+VÒ gi¸ trÞ</t>
  </si>
  <si>
    <t>Cuèi kú</t>
  </si>
  <si>
    <t xml:space="preserve"> - C«ng ty CP Hãa dÇu Petrolimex </t>
  </si>
  <si>
    <t xml:space="preserve"> - C«ng ty cæ phÇn bao b× PP</t>
  </si>
  <si>
    <t xml:space="preserve"> - C«ng ty CP ®Çu t­ tµi chÝnh quèc tÕ vµ ph¸t triÓn doanh nghiÖp IDJ</t>
  </si>
  <si>
    <t xml:space="preserve"> - C«ng ty CP vËn t¶i x¨ng dÇu ®­êng thuû Petrolimex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</si>
  <si>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</si>
  <si>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</si>
  <si>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</si>
  <si>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</si>
  <si>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</si>
  <si>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</si>
  <si>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</si>
  <si>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</si>
  <si>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</si>
  <si>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</si>
  <si>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</si>
  <si>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</si>
  <si>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</si>
  <si>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Gi¸ trÞ cßn l¹i cña TSC§ h÷u h×nh</t>
  </si>
  <si>
    <t xml:space="preserve"> - T¹i ngµy cuèi kú</t>
  </si>
  <si>
    <t xml:space="preserve"> - C¸c thay ®æi kh¸c vÒ TSC§ h÷u h×nh:</t>
  </si>
  <si>
    <t xml:space="preserve">Sè d­ ®Çu n¨m </t>
  </si>
  <si>
    <t xml:space="preserve"> - Mua trong kú</t>
  </si>
  <si>
    <t xml:space="preserve"> - KhÊu hao trong kú</t>
  </si>
  <si>
    <t xml:space="preserve"> - Sè d­ ®Çu n¨m</t>
  </si>
  <si>
    <t xml:space="preserve"> - C¸c cam kÕt vÒ viÖc mua, b¸n TSC§ h÷u h×nh cã gi¸ trÞ lín trong t­¬ng lai:</t>
  </si>
  <si>
    <t xml:space="preserve"> - Nguyªn gi¸ TSC§ cuèi kú chê thanh lý : 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</si>
  <si>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</si>
  <si>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</si>
  <si>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</si>
  <si>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</si>
  <si>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</si>
  <si>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</si>
  <si>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</si>
  <si>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</si>
  <si>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</si>
  <si>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</si>
  <si>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</si>
  <si>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</si>
  <si>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</si>
  <si>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</si>
  <si>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</si>
  <si>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</si>
  <si>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</si>
  <si>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</si>
  <si>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</si>
  <si>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</si>
  <si>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</si>
  <si>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trong n¨m tr­íc</t>
  </si>
  <si>
    <t xml:space="preserve"> - Lç trong n¨m trø¬c</t>
  </si>
  <si>
    <t>Sè d­ cuèi n¨m tr­íc (Sè d­ ®Çu kú)</t>
  </si>
  <si>
    <t xml:space="preserve"> - T¨ng  trong kú</t>
  </si>
  <si>
    <t xml:space="preserve"> - L·i trong kú</t>
  </si>
  <si>
    <t xml:space="preserve"> - Lç trong kú</t>
  </si>
  <si>
    <t xml:space="preserve"> - Gi¶m  trong kú(PP LN n¨m tr­íc)</t>
  </si>
  <si>
    <t xml:space="preserve"> - T¹m chia cæ tøc</t>
  </si>
  <si>
    <t>C«ng Ty CP VËn T¶i Vµ DÞch Vô Petrolimex  H¶i Phßng</t>
  </si>
  <si>
    <t>T×nh h×nh thùc hiÖn nghÜa vô víi Nhµ n­íc</t>
  </si>
  <si>
    <t>sè ph¶i nép ®Çu kú</t>
  </si>
  <si>
    <t>sè ph¶i nép trong kú</t>
  </si>
  <si>
    <t>sè ®· nép trong kú</t>
  </si>
  <si>
    <t>sè cßn ph¶i nép cuèi kú</t>
  </si>
  <si>
    <t>[1]</t>
  </si>
  <si>
    <t>[2]</t>
  </si>
  <si>
    <t>[3]</t>
  </si>
  <si>
    <t>[4]</t>
  </si>
  <si>
    <t>[5]</t>
  </si>
  <si>
    <t>[6]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</si>
  <si>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</si>
  <si>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</si>
  <si>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</si>
  <si>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</si>
  <si>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</si>
  <si>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</si>
  <si>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</si>
  <si>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</si>
  <si>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</si>
  <si>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</si>
  <si>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</si>
  <si>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</si>
  <si>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</si>
  <si>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</si>
  <si>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</si>
  <si>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</si>
  <si>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</si>
  <si>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</si>
  <si>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</si>
  <si>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</si>
  <si>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</si>
  <si>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</si>
  <si>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</si>
  <si>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</si>
  <si>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</si>
  <si>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t>Tõ ngµy: 01/01/2010 ®Õn ngµy: 31/12/2010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</si>
</sst>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&quot;€&quot;\ * #,##0.00_);_(&quot;€&quot;\ * \(#,##0.00\);_(&quot;€&quot;\ * &quot;-&quot;??_);_(@_)"/>
    <numFmt numFmtId="198" formatCode="#,##0;[Red]#,##0"/>
    <numFmt numFmtId="199" formatCode="0.000"/>
    <numFmt numFmtId="200" formatCode="0.000%"/>
    <numFmt numFmtId="201" formatCode="0.0%"/>
    <numFmt numFmtId="202" formatCode="_(* #,##0_);_(* \(#,##0\);_(* &quot;-&quot;??_);_(@_)"/>
    <numFmt numFmtId="203" formatCode="#,##0_ ;\-#,##0\ "/>
    <numFmt numFmtId="204" formatCode="_ * #,##0.00_ ;_ * \-#,##0.00_ ;_ * &quot;-&quot;??_ ;_ @_ "/>
    <numFmt numFmtId="205" formatCode="_ * #,##0_ ;_ * \-#,##0_ ;_ * &quot;-&quot;??_ ;_ @_ "/>
    <numFmt numFmtId="206" formatCode="_._.* \(#,##0\)_%;_._.* #,##0_)_%;_._.* 0_)_%;_._.@_)_%"/>
    <numFmt numFmtId="207" formatCode="_-* #,##0\ _€_-;\-* #,##0\ _€_-;_-* &quot;-&quot;??\ _€_-;_-@_-"/>
    <numFmt numFmtId="208" formatCode="_(* #,##0_);[Red]_(* \(#,##0\);_(* &quot; &quot;??_);_(@_)"/>
    <numFmt numFmtId="209" formatCode="#,##0.0"/>
    <numFmt numFmtId="210" formatCode="_-* #,##0.0\ _€_-;\-* #,##0.0\ _€_-;_-* &quot;-&quot;??\ _€_-;_-@_-"/>
    <numFmt numFmtId="211" formatCode="#,##0_);\(#,##0\);&quot;-&quot;??_)"/>
  </numFmts>
  <fonts count="66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vnskua"/>
      <family val="2"/>
    </font>
    <font>
      <sz val="16"/>
      <name val=".VnTimeH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b/>
      <sz val="9"/>
      <name val=".VnTime"/>
      <family val="0"/>
    </font>
    <font>
      <sz val="10"/>
      <name val="vnskua"/>
      <family val="2"/>
    </font>
    <font>
      <sz val="9"/>
      <name val="vnskua"/>
      <family val="2"/>
    </font>
    <font>
      <i/>
      <sz val="10"/>
      <name val=".VnTime"/>
      <family val="2"/>
    </font>
    <font>
      <sz val="10"/>
      <color indexed="8"/>
      <name val=".VnTime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sz val="10"/>
      <name val="vnskua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4"/>
      <name val=".VnTime"/>
      <family val="2"/>
    </font>
    <font>
      <sz val="11"/>
      <name val=".VnTimeH"/>
      <family val="2"/>
    </font>
    <font>
      <sz val="9"/>
      <name val=".VnVogue"/>
      <family val="2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6" fontId="6" fillId="0" borderId="0" applyFill="0" applyBorder="0" applyProtection="0">
      <alignment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8" fontId="27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4" fontId="34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/>
    </xf>
    <xf numFmtId="3" fontId="34" fillId="0" borderId="11" xfId="60" applyNumberFormat="1" applyFont="1" applyBorder="1">
      <alignment/>
      <protection/>
    </xf>
    <xf numFmtId="4" fontId="34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6" fillId="0" borderId="11" xfId="60" applyNumberFormat="1" applyFont="1" applyBorder="1">
      <alignment/>
      <protection/>
    </xf>
    <xf numFmtId="3" fontId="34" fillId="0" borderId="11" xfId="0" applyNumberFormat="1" applyFont="1" applyBorder="1" applyAlignment="1">
      <alignment/>
    </xf>
    <xf numFmtId="4" fontId="3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36" fillId="0" borderId="11" xfId="60" applyNumberFormat="1" applyFont="1" applyFill="1" applyBorder="1">
      <alignment/>
      <protection/>
    </xf>
    <xf numFmtId="4" fontId="34" fillId="0" borderId="11" xfId="0" applyNumberFormat="1" applyFont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3" fontId="34" fillId="0" borderId="11" xfId="60" applyNumberFormat="1" applyFont="1" applyFill="1" applyBorder="1">
      <alignment/>
      <protection/>
    </xf>
    <xf numFmtId="4" fontId="34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6" fillId="0" borderId="13" xfId="60" applyNumberFormat="1" applyFont="1" applyBorder="1">
      <alignment/>
      <protection/>
    </xf>
    <xf numFmtId="4" fontId="34" fillId="0" borderId="14" xfId="0" applyNumberFormat="1" applyFont="1" applyBorder="1" applyAlignment="1">
      <alignment horizontal="center"/>
    </xf>
    <xf numFmtId="4" fontId="33" fillId="0" borderId="14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/>
    </xf>
    <xf numFmtId="3" fontId="36" fillId="0" borderId="15" xfId="60" applyNumberFormat="1" applyFont="1" applyBorder="1">
      <alignment/>
      <protection/>
    </xf>
    <xf numFmtId="4" fontId="33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4" fontId="33" fillId="0" borderId="13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98" fontId="36" fillId="0" borderId="0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0" fillId="0" borderId="0" xfId="0" applyNumberFormat="1" applyFont="1" applyFill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3" fontId="34" fillId="0" borderId="10" xfId="42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3" fontId="34" fillId="0" borderId="11" xfId="42" applyNumberFormat="1" applyFont="1" applyBorder="1" applyAlignment="1">
      <alignment/>
    </xf>
    <xf numFmtId="3" fontId="0" fillId="0" borderId="0" xfId="0" applyNumberFormat="1" applyAlignment="1">
      <alignment/>
    </xf>
    <xf numFmtId="4" fontId="36" fillId="0" borderId="11" xfId="0" applyNumberFormat="1" applyFont="1" applyBorder="1" applyAlignment="1">
      <alignment/>
    </xf>
    <xf numFmtId="3" fontId="40" fillId="0" borderId="11" xfId="42" applyNumberFormat="1" applyFont="1" applyBorder="1" applyAlignment="1">
      <alignment/>
    </xf>
    <xf numFmtId="4" fontId="36" fillId="0" borderId="11" xfId="0" applyNumberFormat="1" applyFont="1" applyBorder="1" applyAlignment="1" quotePrefix="1">
      <alignment horizontal="center"/>
    </xf>
    <xf numFmtId="0" fontId="27" fillId="0" borderId="11" xfId="0" applyFont="1" applyBorder="1" applyAlignment="1">
      <alignment horizontal="center"/>
    </xf>
    <xf numFmtId="4" fontId="34" fillId="0" borderId="13" xfId="0" applyNumberFormat="1" applyFont="1" applyBorder="1" applyAlignment="1">
      <alignment/>
    </xf>
    <xf numFmtId="4" fontId="36" fillId="0" borderId="13" xfId="0" applyNumberFormat="1" applyFont="1" applyBorder="1" applyAlignment="1" quotePrefix="1">
      <alignment horizontal="center"/>
    </xf>
    <xf numFmtId="0" fontId="27" fillId="0" borderId="13" xfId="0" applyFont="1" applyBorder="1" applyAlignment="1">
      <alignment horizontal="center"/>
    </xf>
    <xf numFmtId="4" fontId="34" fillId="0" borderId="16" xfId="0" applyNumberFormat="1" applyFont="1" applyBorder="1" applyAlignment="1">
      <alignment/>
    </xf>
    <xf numFmtId="4" fontId="36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3" fontId="34" fillId="0" borderId="16" xfId="42" applyNumberFormat="1" applyFont="1" applyBorder="1" applyAlignment="1">
      <alignment/>
    </xf>
    <xf numFmtId="0" fontId="26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3" fontId="40" fillId="0" borderId="15" xfId="42" applyNumberFormat="1" applyFont="1" applyBorder="1" applyAlignment="1">
      <alignment/>
    </xf>
    <xf numFmtId="183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0" fontId="35" fillId="0" borderId="0" xfId="0" applyFont="1" applyAlignment="1">
      <alignment/>
    </xf>
    <xf numFmtId="37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7" fontId="36" fillId="0" borderId="15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4" fontId="49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37" fontId="36" fillId="0" borderId="11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7" fontId="36" fillId="0" borderId="13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3" fontId="49" fillId="0" borderId="17" xfId="0" applyNumberFormat="1" applyFont="1" applyBorder="1" applyAlignment="1">
      <alignment horizontal="center" vertical="center"/>
    </xf>
    <xf numFmtId="183" fontId="49" fillId="0" borderId="17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/>
    </xf>
    <xf numFmtId="3" fontId="34" fillId="0" borderId="16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" fontId="53" fillId="0" borderId="11" xfId="0" applyNumberFormat="1" applyFont="1" applyBorder="1" applyAlignment="1">
      <alignment/>
    </xf>
    <xf numFmtId="183" fontId="34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 horizontal="right"/>
    </xf>
    <xf numFmtId="3" fontId="36" fillId="0" borderId="11" xfId="0" applyNumberFormat="1" applyFont="1" applyBorder="1" applyAlignment="1">
      <alignment horizontal="right"/>
    </xf>
    <xf numFmtId="183" fontId="36" fillId="0" borderId="11" xfId="0" applyNumberFormat="1" applyFont="1" applyBorder="1" applyAlignment="1">
      <alignment horizontal="center"/>
    </xf>
    <xf numFmtId="183" fontId="36" fillId="0" borderId="11" xfId="0" applyNumberFormat="1" applyFont="1" applyBorder="1" applyAlignment="1" quotePrefix="1">
      <alignment horizontal="center"/>
    </xf>
    <xf numFmtId="3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36" fillId="0" borderId="16" xfId="0" applyNumberFormat="1" applyFont="1" applyBorder="1" applyAlignment="1">
      <alignment/>
    </xf>
    <xf numFmtId="183" fontId="35" fillId="0" borderId="11" xfId="0" applyNumberFormat="1" applyFont="1" applyBorder="1" applyAlignment="1" quotePrefix="1">
      <alignment horizontal="center"/>
    </xf>
    <xf numFmtId="4" fontId="35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left" wrapText="1"/>
    </xf>
    <xf numFmtId="4" fontId="36" fillId="0" borderId="11" xfId="0" applyNumberFormat="1" applyFont="1" applyBorder="1" applyAlignment="1">
      <alignment horizontal="left"/>
    </xf>
    <xf numFmtId="183" fontId="35" fillId="0" borderId="11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/>
    </xf>
    <xf numFmtId="183" fontId="0" fillId="0" borderId="0" xfId="0" applyNumberFormat="1" applyAlignment="1">
      <alignment horizontal="center"/>
    </xf>
    <xf numFmtId="4" fontId="35" fillId="0" borderId="16" xfId="0" applyNumberFormat="1" applyFont="1" applyBorder="1" applyAlignment="1">
      <alignment/>
    </xf>
    <xf numFmtId="183" fontId="35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 quotePrefix="1">
      <alignment horizontal="center"/>
    </xf>
    <xf numFmtId="183" fontId="3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left"/>
    </xf>
    <xf numFmtId="3" fontId="33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4" xfId="0" applyFont="1" applyBorder="1" applyAlignment="1">
      <alignment horizontal="right"/>
    </xf>
    <xf numFmtId="3" fontId="59" fillId="0" borderId="14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/>
    </xf>
    <xf numFmtId="3" fontId="34" fillId="0" borderId="15" xfId="0" applyNumberFormat="1" applyFont="1" applyBorder="1" applyAlignment="1">
      <alignment/>
    </xf>
    <xf numFmtId="0" fontId="58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185" fontId="18" fillId="0" borderId="11" xfId="42" applyFont="1" applyBorder="1" applyAlignment="1">
      <alignment/>
    </xf>
    <xf numFmtId="0" fontId="58" fillId="0" borderId="16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3" fontId="32" fillId="0" borderId="14" xfId="0" applyNumberFormat="1" applyFont="1" applyBorder="1" applyAlignment="1">
      <alignment horizontal="center"/>
    </xf>
    <xf numFmtId="3" fontId="32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58" fillId="0" borderId="13" xfId="0" applyFont="1" applyBorder="1" applyAlignment="1">
      <alignment horizontal="right"/>
    </xf>
    <xf numFmtId="0" fontId="18" fillId="0" borderId="13" xfId="0" applyFont="1" applyFill="1" applyBorder="1" applyAlignment="1">
      <alignment/>
    </xf>
    <xf numFmtId="3" fontId="36" fillId="0" borderId="13" xfId="0" applyNumberFormat="1" applyFont="1" applyBorder="1" applyAlignment="1">
      <alignment/>
    </xf>
    <xf numFmtId="0" fontId="27" fillId="0" borderId="16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/>
    </xf>
    <xf numFmtId="0" fontId="27" fillId="0" borderId="18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3" fontId="34" fillId="0" borderId="14" xfId="0" applyNumberFormat="1" applyFont="1" applyBorder="1" applyAlignment="1">
      <alignment/>
    </xf>
    <xf numFmtId="0" fontId="58" fillId="0" borderId="15" xfId="0" applyFont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0" fontId="58" fillId="0" borderId="11" xfId="0" applyFont="1" applyBorder="1" applyAlignment="1" quotePrefix="1">
      <alignment horizontal="right"/>
    </xf>
    <xf numFmtId="0" fontId="0" fillId="0" borderId="13" xfId="0" applyBorder="1" applyAlignment="1">
      <alignment/>
    </xf>
    <xf numFmtId="0" fontId="27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35" fillId="0" borderId="16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0" fillId="0" borderId="16" xfId="0" applyBorder="1" applyAlignment="1">
      <alignment/>
    </xf>
    <xf numFmtId="3" fontId="36" fillId="0" borderId="16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/>
    </xf>
    <xf numFmtId="3" fontId="3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5" fillId="0" borderId="11" xfId="0" applyFont="1" applyBorder="1" applyAlignment="1">
      <alignment wrapText="1"/>
    </xf>
    <xf numFmtId="9" fontId="36" fillId="0" borderId="11" xfId="64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3" fontId="36" fillId="0" borderId="11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3" fontId="34" fillId="0" borderId="13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3" fontId="40" fillId="0" borderId="16" xfId="0" applyNumberFormat="1" applyFont="1" applyBorder="1" applyAlignment="1">
      <alignment/>
    </xf>
    <xf numFmtId="0" fontId="35" fillId="0" borderId="16" xfId="0" applyFont="1" applyBorder="1" applyAlignment="1">
      <alignment/>
    </xf>
    <xf numFmtId="3" fontId="34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5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0" fontId="27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3" fontId="34" fillId="0" borderId="12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6" fillId="0" borderId="0" xfId="0" applyNumberFormat="1" applyFont="1" applyBorder="1" applyAlignment="1">
      <alignment/>
    </xf>
    <xf numFmtId="3" fontId="46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35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 quotePrefix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35" fillId="0" borderId="12" xfId="0" applyNumberFormat="1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36" fillId="0" borderId="11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3" fontId="33" fillId="0" borderId="16" xfId="0" applyNumberFormat="1" applyFont="1" applyBorder="1" applyAlignment="1">
      <alignment/>
    </xf>
    <xf numFmtId="0" fontId="3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7" fillId="0" borderId="16" xfId="0" applyNumberFormat="1" applyFont="1" applyBorder="1" applyAlignment="1">
      <alignment/>
    </xf>
    <xf numFmtId="208" fontId="53" fillId="0" borderId="0" xfId="61" applyNumberFormat="1" applyFont="1">
      <alignment/>
      <protection/>
    </xf>
    <xf numFmtId="208" fontId="36" fillId="0" borderId="0" xfId="61" applyNumberFormat="1" applyFont="1">
      <alignment/>
      <protection/>
    </xf>
    <xf numFmtId="208" fontId="62" fillId="24" borderId="14" xfId="61" applyNumberFormat="1" applyFont="1" applyFill="1" applyBorder="1" applyAlignment="1">
      <alignment horizontal="center" vertical="center" wrapText="1"/>
      <protection/>
    </xf>
    <xf numFmtId="208" fontId="62" fillId="0" borderId="11" xfId="61" applyNumberFormat="1" applyFont="1" applyBorder="1">
      <alignment/>
      <protection/>
    </xf>
    <xf numFmtId="208" fontId="64" fillId="0" borderId="11" xfId="61" applyNumberFormat="1" applyFont="1" applyBorder="1">
      <alignment/>
      <protection/>
    </xf>
    <xf numFmtId="3" fontId="41" fillId="0" borderId="11" xfId="61" applyNumberFormat="1" applyFont="1" applyBorder="1">
      <alignment/>
      <protection/>
    </xf>
    <xf numFmtId="208" fontId="65" fillId="0" borderId="11" xfId="61" applyNumberFormat="1" applyFont="1" applyBorder="1">
      <alignment/>
      <protection/>
    </xf>
    <xf numFmtId="208" fontId="41" fillId="0" borderId="11" xfId="61" applyNumberFormat="1" applyFont="1" applyBorder="1">
      <alignment/>
      <protection/>
    </xf>
    <xf numFmtId="208" fontId="65" fillId="0" borderId="16" xfId="61" applyNumberFormat="1" applyFont="1" applyBorder="1">
      <alignment/>
      <protection/>
    </xf>
    <xf numFmtId="208" fontId="41" fillId="0" borderId="16" xfId="61" applyNumberFormat="1" applyFont="1" applyBorder="1">
      <alignment/>
      <protection/>
    </xf>
    <xf numFmtId="208" fontId="62" fillId="0" borderId="14" xfId="61" applyNumberFormat="1" applyFont="1" applyBorder="1" applyAlignment="1">
      <alignment horizontal="center"/>
      <protection/>
    </xf>
    <xf numFmtId="208" fontId="64" fillId="0" borderId="14" xfId="61" applyNumberFormat="1" applyFont="1" applyBorder="1">
      <alignment/>
      <protection/>
    </xf>
    <xf numFmtId="3" fontId="64" fillId="0" borderId="14" xfId="61" applyNumberFormat="1" applyFont="1" applyBorder="1">
      <alignment/>
      <protection/>
    </xf>
    <xf numFmtId="208" fontId="63" fillId="25" borderId="14" xfId="61" applyNumberFormat="1" applyFont="1" applyFill="1" applyBorder="1" applyAlignment="1">
      <alignment horizontal="center" vertical="center"/>
      <protection/>
    </xf>
    <xf numFmtId="208" fontId="62" fillId="0" borderId="15" xfId="61" applyNumberFormat="1" applyFont="1" applyBorder="1">
      <alignment/>
      <protection/>
    </xf>
    <xf numFmtId="208" fontId="64" fillId="0" borderId="15" xfId="61" applyNumberFormat="1" applyFont="1" applyBorder="1">
      <alignment/>
      <protection/>
    </xf>
    <xf numFmtId="3" fontId="64" fillId="0" borderId="15" xfId="61" applyNumberFormat="1" applyFont="1" applyBorder="1">
      <alignment/>
      <protection/>
    </xf>
    <xf numFmtId="0" fontId="35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1" fillId="0" borderId="19" xfId="0" applyFont="1" applyBorder="1" applyAlignment="1">
      <alignment horizontal="center"/>
    </xf>
    <xf numFmtId="4" fontId="28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3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4" fontId="49" fillId="0" borderId="14" xfId="0" applyNumberFormat="1" applyFont="1" applyBorder="1" applyAlignment="1">
      <alignment horizontal="center" vertical="center"/>
    </xf>
    <xf numFmtId="183" fontId="49" fillId="0" borderId="14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198" fontId="27" fillId="0" borderId="0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3" fontId="30" fillId="0" borderId="0" xfId="0" applyNumberFormat="1" applyFont="1" applyAlignment="1">
      <alignment horizontal="center"/>
    </xf>
    <xf numFmtId="0" fontId="0" fillId="0" borderId="12" xfId="0" applyBorder="1" applyAlignment="1">
      <alignment wrapText="1"/>
    </xf>
    <xf numFmtId="0" fontId="43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56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208" fontId="53" fillId="0" borderId="0" xfId="61" applyNumberFormat="1" applyFont="1">
      <alignment/>
      <protection/>
    </xf>
    <xf numFmtId="208" fontId="47" fillId="0" borderId="0" xfId="61" applyNumberFormat="1" applyFont="1" applyAlignment="1">
      <alignment horizontal="center" vertical="center"/>
      <protection/>
    </xf>
    <xf numFmtId="208" fontId="36" fillId="0" borderId="0" xfId="61" applyNumberFormat="1" applyFont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omma" xfId="42"/>
    <cellStyle name="Comma [0]" xfId="43"/>
    <cellStyle name="CR Comma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34">
      <selection activeCell="C2" sqref="C2:C3"/>
    </sheetView>
  </sheetViews>
  <sheetFormatPr defaultColWidth="8.796875" defaultRowHeight="14.25"/>
  <cols>
    <col min="1" max="1" width="41.3984375" style="3" customWidth="1"/>
    <col min="2" max="2" width="7.3984375" style="3" customWidth="1"/>
    <col min="3" max="3" width="7.5" style="3" customWidth="1"/>
    <col min="4" max="4" width="17" style="3" customWidth="1"/>
    <col min="5" max="5" width="16.5" style="3" customWidth="1"/>
    <col min="6" max="6" width="16.09765625" style="3" customWidth="1"/>
    <col min="7" max="7" width="12.3984375" style="3" customWidth="1"/>
    <col min="8" max="8" width="9" style="3" customWidth="1"/>
    <col min="9" max="9" width="14.69921875" style="3" customWidth="1"/>
    <col min="10" max="16384" width="9" style="3" customWidth="1"/>
  </cols>
  <sheetData>
    <row r="1" spans="1:5" ht="18">
      <c r="A1" s="47"/>
      <c r="B1" s="47"/>
      <c r="C1" s="47"/>
      <c r="D1" s="48"/>
      <c r="E1" s="48"/>
    </row>
    <row r="2" spans="1:5" ht="18">
      <c r="A2" s="47"/>
      <c r="B2" s="47"/>
      <c r="C2" s="47"/>
      <c r="D2" s="48"/>
      <c r="E2" s="48"/>
    </row>
    <row r="3" spans="1:5" ht="18">
      <c r="A3" s="1" t="s">
        <v>3</v>
      </c>
      <c r="B3" s="2"/>
      <c r="C3" s="2"/>
      <c r="D3" s="265" t="s">
        <v>4</v>
      </c>
      <c r="E3" s="265"/>
    </row>
    <row r="4" spans="2:5" ht="14.25">
      <c r="B4" s="4"/>
      <c r="C4" s="4"/>
      <c r="D4" s="267" t="s">
        <v>5</v>
      </c>
      <c r="E4" s="267"/>
    </row>
    <row r="5" spans="1:5" ht="15.75">
      <c r="A5" s="1"/>
      <c r="B5" s="4"/>
      <c r="C5" s="5"/>
      <c r="D5" s="267"/>
      <c r="E5" s="267"/>
    </row>
    <row r="6" spans="1:5" ht="15.75">
      <c r="A6" s="1"/>
      <c r="B6" s="4"/>
      <c r="C6" s="5"/>
      <c r="D6" s="5"/>
      <c r="E6" s="5"/>
    </row>
    <row r="7" spans="1:5" ht="21.75">
      <c r="A7" s="268" t="s">
        <v>6</v>
      </c>
      <c r="B7" s="268"/>
      <c r="C7" s="268"/>
      <c r="D7" s="268"/>
      <c r="E7" s="268"/>
    </row>
    <row r="8" spans="1:5" ht="15.75">
      <c r="A8" s="265" t="s">
        <v>210</v>
      </c>
      <c r="B8" s="265"/>
      <c r="C8" s="265"/>
      <c r="D8" s="265"/>
      <c r="E8" s="265"/>
    </row>
    <row r="9" spans="1:5" ht="14.25" customHeight="1">
      <c r="A9" s="269" t="s">
        <v>211</v>
      </c>
      <c r="B9" s="269"/>
      <c r="C9" s="269"/>
      <c r="D9" s="269"/>
      <c r="E9" s="269"/>
    </row>
    <row r="10" spans="1:5" ht="15.75">
      <c r="A10" s="6"/>
      <c r="B10" s="6"/>
      <c r="C10" s="6"/>
      <c r="D10" s="266" t="s">
        <v>8</v>
      </c>
      <c r="E10" s="266"/>
    </row>
    <row r="11" spans="1:5" ht="14.25">
      <c r="A11" s="270" t="s">
        <v>9</v>
      </c>
      <c r="B11" s="270" t="s">
        <v>10</v>
      </c>
      <c r="C11" s="270" t="s">
        <v>11</v>
      </c>
      <c r="D11" s="270" t="s">
        <v>12</v>
      </c>
      <c r="E11" s="270" t="s">
        <v>13</v>
      </c>
    </row>
    <row r="12" spans="1:5" ht="14.25">
      <c r="A12" s="275"/>
      <c r="B12" s="275"/>
      <c r="C12" s="275"/>
      <c r="D12" s="275"/>
      <c r="E12" s="271"/>
    </row>
    <row r="13" spans="1:5" ht="13.5" customHeight="1">
      <c r="A13" s="7" t="s">
        <v>14</v>
      </c>
      <c r="B13" s="8" t="s">
        <v>15</v>
      </c>
      <c r="C13" s="8"/>
      <c r="D13" s="9">
        <v>45248409892</v>
      </c>
      <c r="E13" s="9">
        <v>53055493684</v>
      </c>
    </row>
    <row r="14" spans="1:5" ht="13.5" customHeight="1">
      <c r="A14" s="10" t="s">
        <v>16</v>
      </c>
      <c r="B14" s="11" t="s">
        <v>17</v>
      </c>
      <c r="C14" s="12"/>
      <c r="D14" s="9">
        <v>925591043</v>
      </c>
      <c r="E14" s="9">
        <v>2631669072</v>
      </c>
    </row>
    <row r="15" spans="1:5" ht="13.5" customHeight="1">
      <c r="A15" s="13" t="s">
        <v>18</v>
      </c>
      <c r="B15" s="14" t="s">
        <v>19</v>
      </c>
      <c r="C15" s="15" t="s">
        <v>20</v>
      </c>
      <c r="D15" s="16">
        <v>925591043</v>
      </c>
      <c r="E15" s="16">
        <v>2631669072</v>
      </c>
    </row>
    <row r="16" spans="1:5" ht="13.5" customHeight="1">
      <c r="A16" s="13" t="s">
        <v>21</v>
      </c>
      <c r="B16" s="14" t="s">
        <v>22</v>
      </c>
      <c r="C16" s="15"/>
      <c r="D16" s="16">
        <v>0</v>
      </c>
      <c r="E16" s="16">
        <v>0</v>
      </c>
    </row>
    <row r="17" spans="1:5" ht="13.5" customHeight="1">
      <c r="A17" s="10" t="s">
        <v>23</v>
      </c>
      <c r="B17" s="11" t="s">
        <v>24</v>
      </c>
      <c r="C17" s="12" t="s">
        <v>25</v>
      </c>
      <c r="D17" s="9">
        <v>1763115966</v>
      </c>
      <c r="E17" s="9">
        <v>776538623</v>
      </c>
    </row>
    <row r="18" spans="1:5" ht="13.5" customHeight="1">
      <c r="A18" s="13" t="s">
        <v>26</v>
      </c>
      <c r="B18" s="14" t="s">
        <v>27</v>
      </c>
      <c r="C18" s="15"/>
      <c r="D18" s="16">
        <v>2368345210</v>
      </c>
      <c r="E18" s="16">
        <v>1853563423</v>
      </c>
    </row>
    <row r="19" spans="1:5" ht="13.5" customHeight="1">
      <c r="A19" s="13" t="s">
        <v>28</v>
      </c>
      <c r="B19" s="14" t="s">
        <v>29</v>
      </c>
      <c r="C19" s="15"/>
      <c r="D19" s="16">
        <v>-605229244</v>
      </c>
      <c r="E19" s="16">
        <v>-1077024800</v>
      </c>
    </row>
    <row r="20" spans="1:5" ht="13.5" customHeight="1">
      <c r="A20" s="10" t="s">
        <v>30</v>
      </c>
      <c r="B20" s="11" t="s">
        <v>31</v>
      </c>
      <c r="C20" s="12"/>
      <c r="D20" s="9">
        <v>16715958446</v>
      </c>
      <c r="E20" s="9">
        <v>17000091686</v>
      </c>
    </row>
    <row r="21" spans="1:5" ht="13.5" customHeight="1">
      <c r="A21" s="13" t="s">
        <v>32</v>
      </c>
      <c r="B21" s="14" t="s">
        <v>33</v>
      </c>
      <c r="C21" s="15"/>
      <c r="D21" s="16">
        <v>7482726615</v>
      </c>
      <c r="E21" s="16">
        <v>5541090896</v>
      </c>
    </row>
    <row r="22" spans="1:5" ht="13.5" customHeight="1">
      <c r="A22" s="13" t="s">
        <v>34</v>
      </c>
      <c r="B22" s="14" t="s">
        <v>35</v>
      </c>
      <c r="C22" s="15"/>
      <c r="D22" s="16">
        <v>5619559368</v>
      </c>
      <c r="E22" s="16">
        <v>6966422648</v>
      </c>
    </row>
    <row r="23" spans="1:5" ht="13.5" customHeight="1">
      <c r="A23" s="13" t="s">
        <v>36</v>
      </c>
      <c r="B23" s="14" t="s">
        <v>37</v>
      </c>
      <c r="C23" s="15"/>
      <c r="D23" s="16">
        <v>0</v>
      </c>
      <c r="E23" s="16">
        <v>0</v>
      </c>
    </row>
    <row r="24" spans="1:5" ht="13.5" customHeight="1">
      <c r="A24" s="13" t="s">
        <v>38</v>
      </c>
      <c r="B24" s="14" t="s">
        <v>39</v>
      </c>
      <c r="C24" s="15"/>
      <c r="D24" s="16">
        <v>0</v>
      </c>
      <c r="E24" s="16">
        <v>0</v>
      </c>
    </row>
    <row r="25" spans="1:5" ht="13.5" customHeight="1">
      <c r="A25" s="13" t="s">
        <v>40</v>
      </c>
      <c r="B25" s="15">
        <v>135</v>
      </c>
      <c r="C25" s="15" t="s">
        <v>41</v>
      </c>
      <c r="D25" s="16">
        <v>3656373463</v>
      </c>
      <c r="E25" s="16">
        <v>4535279142</v>
      </c>
    </row>
    <row r="26" spans="1:5" ht="13.5" customHeight="1">
      <c r="A26" s="13" t="s">
        <v>42</v>
      </c>
      <c r="B26" s="14" t="s">
        <v>43</v>
      </c>
      <c r="C26" s="15"/>
      <c r="D26" s="16">
        <v>-42701000</v>
      </c>
      <c r="E26" s="16">
        <v>-42701000</v>
      </c>
    </row>
    <row r="27" spans="1:5" ht="13.5" customHeight="1">
      <c r="A27" s="10" t="s">
        <v>44</v>
      </c>
      <c r="B27" s="11" t="s">
        <v>45</v>
      </c>
      <c r="C27" s="12"/>
      <c r="D27" s="9">
        <v>24325180119</v>
      </c>
      <c r="E27" s="9">
        <v>31178616727</v>
      </c>
    </row>
    <row r="28" spans="1:5" ht="13.5" customHeight="1">
      <c r="A28" s="13" t="s">
        <v>46</v>
      </c>
      <c r="B28" s="14" t="s">
        <v>47</v>
      </c>
      <c r="C28" s="15" t="s">
        <v>48</v>
      </c>
      <c r="D28" s="16">
        <v>24325180119</v>
      </c>
      <c r="E28" s="16">
        <v>31178616727</v>
      </c>
    </row>
    <row r="29" spans="1:5" ht="13.5" customHeight="1">
      <c r="A29" s="13" t="s">
        <v>49</v>
      </c>
      <c r="B29" s="14" t="s">
        <v>50</v>
      </c>
      <c r="C29" s="15"/>
      <c r="D29" s="16">
        <v>0</v>
      </c>
      <c r="E29" s="16">
        <v>0</v>
      </c>
    </row>
    <row r="30" spans="1:5" ht="13.5" customHeight="1">
      <c r="A30" s="10" t="s">
        <v>51</v>
      </c>
      <c r="B30" s="11" t="s">
        <v>52</v>
      </c>
      <c r="C30" s="12"/>
      <c r="D30" s="9">
        <v>1518564318</v>
      </c>
      <c r="E30" s="9">
        <v>1468577576</v>
      </c>
    </row>
    <row r="31" spans="1:5" ht="13.5" customHeight="1">
      <c r="A31" s="13" t="s">
        <v>53</v>
      </c>
      <c r="B31" s="14" t="s">
        <v>54</v>
      </c>
      <c r="C31" s="15"/>
      <c r="D31" s="16">
        <v>0</v>
      </c>
      <c r="E31" s="16">
        <v>0</v>
      </c>
    </row>
    <row r="32" spans="1:5" ht="13.5" customHeight="1">
      <c r="A32" s="13" t="s">
        <v>55</v>
      </c>
      <c r="B32" s="14" t="s">
        <v>56</v>
      </c>
      <c r="C32" s="15"/>
      <c r="D32" s="16">
        <v>0</v>
      </c>
      <c r="E32" s="16">
        <v>1280813048</v>
      </c>
    </row>
    <row r="33" spans="1:5" ht="13.5" customHeight="1">
      <c r="A33" s="13" t="s">
        <v>57</v>
      </c>
      <c r="B33" s="15">
        <v>154</v>
      </c>
      <c r="C33" s="15" t="s">
        <v>58</v>
      </c>
      <c r="D33" s="16">
        <v>1144564318</v>
      </c>
      <c r="E33" s="16">
        <v>17764528</v>
      </c>
    </row>
    <row r="34" spans="1:5" ht="13.5" customHeight="1">
      <c r="A34" s="13" t="s">
        <v>59</v>
      </c>
      <c r="B34" s="14" t="s">
        <v>60</v>
      </c>
      <c r="C34" s="15" t="s">
        <v>61</v>
      </c>
      <c r="D34" s="16">
        <v>374000000</v>
      </c>
      <c r="E34" s="16">
        <v>170000000</v>
      </c>
    </row>
    <row r="35" spans="1:5" ht="13.5" customHeight="1">
      <c r="A35" s="10" t="s">
        <v>62</v>
      </c>
      <c r="B35" s="11" t="s">
        <v>63</v>
      </c>
      <c r="C35" s="12"/>
      <c r="D35" s="9">
        <v>83317291872</v>
      </c>
      <c r="E35" s="9">
        <v>69377066954</v>
      </c>
    </row>
    <row r="36" spans="1:5" ht="13.5" customHeight="1">
      <c r="A36" s="10" t="s">
        <v>64</v>
      </c>
      <c r="B36" s="11" t="s">
        <v>65</v>
      </c>
      <c r="C36" s="15"/>
      <c r="D36" s="9">
        <v>42701000</v>
      </c>
      <c r="E36" s="9">
        <v>42701000</v>
      </c>
    </row>
    <row r="37" spans="1:5" ht="13.5" customHeight="1">
      <c r="A37" s="13" t="s">
        <v>66</v>
      </c>
      <c r="B37" s="14" t="s">
        <v>67</v>
      </c>
      <c r="C37" s="15"/>
      <c r="D37" s="16"/>
      <c r="E37" s="16">
        <v>0</v>
      </c>
    </row>
    <row r="38" spans="1:5" ht="13.5" customHeight="1">
      <c r="A38" s="13" t="s">
        <v>68</v>
      </c>
      <c r="B38" s="15">
        <v>212</v>
      </c>
      <c r="C38" s="15"/>
      <c r="D38" s="16">
        <v>0</v>
      </c>
      <c r="E38" s="16">
        <v>0</v>
      </c>
    </row>
    <row r="39" spans="1:5" ht="13.5" customHeight="1">
      <c r="A39" s="13" t="s">
        <v>69</v>
      </c>
      <c r="B39" s="15">
        <v>213</v>
      </c>
      <c r="C39" s="15"/>
      <c r="D39" s="16">
        <v>0</v>
      </c>
      <c r="E39" s="16">
        <v>0</v>
      </c>
    </row>
    <row r="40" spans="1:5" ht="13.5" customHeight="1">
      <c r="A40" s="13" t="s">
        <v>70</v>
      </c>
      <c r="B40" s="15">
        <v>218</v>
      </c>
      <c r="C40" s="15" t="s">
        <v>71</v>
      </c>
      <c r="D40" s="16">
        <v>42701000</v>
      </c>
      <c r="E40" s="16">
        <v>42701000</v>
      </c>
    </row>
    <row r="41" spans="1:5" ht="13.5" customHeight="1">
      <c r="A41" s="13" t="s">
        <v>72</v>
      </c>
      <c r="B41" s="14" t="s">
        <v>73</v>
      </c>
      <c r="C41" s="15"/>
      <c r="D41" s="16">
        <v>0</v>
      </c>
      <c r="E41" s="16">
        <v>0</v>
      </c>
    </row>
    <row r="42" spans="1:5" ht="13.5" customHeight="1">
      <c r="A42" s="10" t="s">
        <v>74</v>
      </c>
      <c r="B42" s="11" t="s">
        <v>75</v>
      </c>
      <c r="C42" s="12"/>
      <c r="D42" s="9">
        <v>62411813878</v>
      </c>
      <c r="E42" s="9">
        <v>51120361618</v>
      </c>
    </row>
    <row r="43" spans="1:5" ht="13.5" customHeight="1">
      <c r="A43" s="13" t="s">
        <v>76</v>
      </c>
      <c r="B43" s="14" t="s">
        <v>77</v>
      </c>
      <c r="C43" s="15" t="s">
        <v>78</v>
      </c>
      <c r="D43" s="9">
        <v>59963651639</v>
      </c>
      <c r="E43" s="9">
        <v>48152091398</v>
      </c>
    </row>
    <row r="44" spans="1:5" ht="13.5" customHeight="1">
      <c r="A44" s="13" t="s">
        <v>79</v>
      </c>
      <c r="B44" s="14" t="s">
        <v>80</v>
      </c>
      <c r="C44" s="15"/>
      <c r="D44" s="16">
        <v>81623319464</v>
      </c>
      <c r="E44" s="16">
        <v>64377003609</v>
      </c>
    </row>
    <row r="45" spans="1:5" ht="13.5" customHeight="1">
      <c r="A45" s="13" t="s">
        <v>81</v>
      </c>
      <c r="B45" s="14" t="s">
        <v>82</v>
      </c>
      <c r="C45" s="15"/>
      <c r="D45" s="16">
        <v>-21659667825</v>
      </c>
      <c r="E45" s="16">
        <v>-16224912211</v>
      </c>
    </row>
    <row r="46" spans="1:5" ht="13.5" customHeight="1">
      <c r="A46" s="13" t="s">
        <v>83</v>
      </c>
      <c r="B46" s="14" t="s">
        <v>84</v>
      </c>
      <c r="C46" s="15" t="s">
        <v>85</v>
      </c>
      <c r="D46" s="17">
        <v>0</v>
      </c>
      <c r="E46" s="17">
        <v>0</v>
      </c>
    </row>
    <row r="47" spans="1:5" ht="13.5" customHeight="1">
      <c r="A47" s="13" t="s">
        <v>79</v>
      </c>
      <c r="B47" s="14" t="s">
        <v>86</v>
      </c>
      <c r="C47" s="15"/>
      <c r="D47" s="16">
        <v>0</v>
      </c>
      <c r="E47" s="16">
        <v>0</v>
      </c>
    </row>
    <row r="48" spans="1:5" ht="13.5" customHeight="1">
      <c r="A48" s="13" t="s">
        <v>81</v>
      </c>
      <c r="B48" s="14" t="s">
        <v>87</v>
      </c>
      <c r="C48" s="15"/>
      <c r="D48" s="16">
        <v>0</v>
      </c>
      <c r="E48" s="16">
        <v>0</v>
      </c>
    </row>
    <row r="49" spans="1:5" ht="13.5" customHeight="1">
      <c r="A49" s="13" t="s">
        <v>88</v>
      </c>
      <c r="B49" s="14" t="s">
        <v>89</v>
      </c>
      <c r="C49" s="15" t="s">
        <v>90</v>
      </c>
      <c r="D49" s="9">
        <v>0</v>
      </c>
      <c r="E49" s="9">
        <v>0</v>
      </c>
    </row>
    <row r="50" spans="1:5" ht="13.5" customHeight="1">
      <c r="A50" s="13" t="s">
        <v>79</v>
      </c>
      <c r="B50" s="14" t="s">
        <v>91</v>
      </c>
      <c r="C50" s="15"/>
      <c r="D50" s="16">
        <v>0</v>
      </c>
      <c r="E50" s="16">
        <v>0</v>
      </c>
    </row>
    <row r="51" spans="1:5" ht="13.5" customHeight="1">
      <c r="A51" s="13" t="s">
        <v>81</v>
      </c>
      <c r="B51" s="14" t="s">
        <v>92</v>
      </c>
      <c r="C51" s="15"/>
      <c r="D51" s="16">
        <v>0</v>
      </c>
      <c r="E51" s="16">
        <v>0</v>
      </c>
    </row>
    <row r="52" spans="1:5" ht="13.5" customHeight="1">
      <c r="A52" s="13" t="s">
        <v>93</v>
      </c>
      <c r="B52" s="14" t="s">
        <v>94</v>
      </c>
      <c r="C52" s="15" t="s">
        <v>95</v>
      </c>
      <c r="D52" s="16">
        <v>2448162239</v>
      </c>
      <c r="E52" s="16">
        <v>2968270220</v>
      </c>
    </row>
    <row r="53" spans="1:5" ht="13.5" customHeight="1">
      <c r="A53" s="10" t="s">
        <v>96</v>
      </c>
      <c r="B53" s="11" t="s">
        <v>97</v>
      </c>
      <c r="C53" s="12" t="s">
        <v>98</v>
      </c>
      <c r="D53" s="9">
        <v>0</v>
      </c>
      <c r="E53" s="9">
        <v>0</v>
      </c>
    </row>
    <row r="54" spans="1:5" ht="13.5" customHeight="1">
      <c r="A54" s="13" t="s">
        <v>99</v>
      </c>
      <c r="B54" s="14" t="s">
        <v>100</v>
      </c>
      <c r="C54" s="15"/>
      <c r="D54" s="16">
        <v>0</v>
      </c>
      <c r="E54" s="16">
        <v>0</v>
      </c>
    </row>
    <row r="55" spans="1:5" ht="13.5" customHeight="1">
      <c r="A55" s="13" t="s">
        <v>101</v>
      </c>
      <c r="B55" s="14" t="s">
        <v>102</v>
      </c>
      <c r="C55" s="15"/>
      <c r="D55" s="16">
        <v>0</v>
      </c>
      <c r="E55" s="16">
        <v>0</v>
      </c>
    </row>
    <row r="56" spans="1:5" ht="13.5" customHeight="1">
      <c r="A56" s="10" t="s">
        <v>103</v>
      </c>
      <c r="B56" s="11" t="s">
        <v>104</v>
      </c>
      <c r="C56" s="12"/>
      <c r="D56" s="9">
        <v>10257000000</v>
      </c>
      <c r="E56" s="9">
        <v>9957000000</v>
      </c>
    </row>
    <row r="57" spans="1:5" ht="13.5" customHeight="1">
      <c r="A57" s="13" t="s">
        <v>105</v>
      </c>
      <c r="B57" s="14" t="s">
        <v>106</v>
      </c>
      <c r="C57" s="15"/>
      <c r="D57" s="16">
        <v>5000000000</v>
      </c>
      <c r="E57" s="16">
        <v>5000000000</v>
      </c>
    </row>
    <row r="58" spans="1:5" ht="13.5" customHeight="1">
      <c r="A58" s="13" t="s">
        <v>107</v>
      </c>
      <c r="B58" s="14" t="s">
        <v>108</v>
      </c>
      <c r="C58" s="15"/>
      <c r="D58" s="16">
        <v>4657000000</v>
      </c>
      <c r="E58" s="16">
        <v>4657000000</v>
      </c>
    </row>
    <row r="59" spans="1:5" ht="13.5" customHeight="1">
      <c r="A59" s="13" t="s">
        <v>109</v>
      </c>
      <c r="B59" s="14" t="s">
        <v>110</v>
      </c>
      <c r="C59" s="15" t="s">
        <v>111</v>
      </c>
      <c r="D59" s="16">
        <v>600000000</v>
      </c>
      <c r="E59" s="16">
        <v>300000000</v>
      </c>
    </row>
    <row r="60" spans="1:5" ht="13.5" customHeight="1">
      <c r="A60" s="13" t="s">
        <v>112</v>
      </c>
      <c r="B60" s="14" t="s">
        <v>113</v>
      </c>
      <c r="C60" s="15"/>
      <c r="D60" s="16">
        <v>0</v>
      </c>
      <c r="E60" s="16">
        <v>0</v>
      </c>
    </row>
    <row r="61" spans="1:5" ht="13.5" customHeight="1">
      <c r="A61" s="10" t="s">
        <v>114</v>
      </c>
      <c r="B61" s="11" t="s">
        <v>115</v>
      </c>
      <c r="C61" s="12"/>
      <c r="D61" s="9">
        <v>10605776994</v>
      </c>
      <c r="E61" s="9">
        <v>8257004336</v>
      </c>
    </row>
    <row r="62" spans="1:5" ht="13.5" customHeight="1">
      <c r="A62" s="13" t="s">
        <v>116</v>
      </c>
      <c r="B62" s="14" t="s">
        <v>117</v>
      </c>
      <c r="C62" s="15" t="s">
        <v>118</v>
      </c>
      <c r="D62" s="16">
        <v>10342291421</v>
      </c>
      <c r="E62" s="16">
        <v>7993518763</v>
      </c>
    </row>
    <row r="63" spans="1:5" ht="13.5" customHeight="1">
      <c r="A63" s="13" t="s">
        <v>119</v>
      </c>
      <c r="B63" s="14" t="s">
        <v>120</v>
      </c>
      <c r="C63" s="15" t="s">
        <v>121</v>
      </c>
      <c r="D63" s="16">
        <v>255985573</v>
      </c>
      <c r="E63" s="16">
        <v>255985573</v>
      </c>
    </row>
    <row r="64" spans="1:5" ht="13.5" customHeight="1">
      <c r="A64" s="13" t="s">
        <v>122</v>
      </c>
      <c r="B64" s="14" t="s">
        <v>123</v>
      </c>
      <c r="C64" s="15"/>
      <c r="D64" s="16">
        <v>7500000</v>
      </c>
      <c r="E64" s="16">
        <v>7500000</v>
      </c>
    </row>
    <row r="65" spans="1:5" ht="13.5" customHeight="1">
      <c r="A65" s="18" t="s">
        <v>124</v>
      </c>
      <c r="B65" s="19">
        <v>269</v>
      </c>
      <c r="C65" s="19"/>
      <c r="D65" s="16"/>
      <c r="E65" s="20"/>
    </row>
    <row r="66" spans="1:5" ht="13.5" customHeight="1">
      <c r="A66" s="21" t="s">
        <v>125</v>
      </c>
      <c r="B66" s="11" t="s">
        <v>126</v>
      </c>
      <c r="C66" s="12"/>
      <c r="D66" s="9">
        <v>128565701764</v>
      </c>
      <c r="E66" s="9">
        <v>122432560638</v>
      </c>
    </row>
    <row r="67" spans="1:5" ht="13.5" customHeight="1">
      <c r="A67" s="21"/>
      <c r="B67" s="11"/>
      <c r="C67" s="15"/>
      <c r="D67" s="16">
        <v>0</v>
      </c>
      <c r="E67" s="16"/>
    </row>
    <row r="68" spans="1:5" ht="13.5" customHeight="1">
      <c r="A68" s="21" t="s">
        <v>127</v>
      </c>
      <c r="B68" s="11" t="s">
        <v>128</v>
      </c>
      <c r="C68" s="15"/>
      <c r="D68" s="16">
        <v>0</v>
      </c>
      <c r="E68" s="16"/>
    </row>
    <row r="69" spans="1:5" ht="13.5" customHeight="1">
      <c r="A69" s="10" t="s">
        <v>129</v>
      </c>
      <c r="B69" s="11" t="s">
        <v>130</v>
      </c>
      <c r="C69" s="12"/>
      <c r="D69" s="9">
        <v>60565483437</v>
      </c>
      <c r="E69" s="9">
        <v>55981552656</v>
      </c>
    </row>
    <row r="70" spans="1:5" ht="13.5" customHeight="1">
      <c r="A70" s="10" t="s">
        <v>131</v>
      </c>
      <c r="B70" s="11" t="s">
        <v>132</v>
      </c>
      <c r="C70" s="12"/>
      <c r="D70" s="9">
        <v>56375911207</v>
      </c>
      <c r="E70" s="9">
        <v>50487530426</v>
      </c>
    </row>
    <row r="71" spans="1:5" ht="13.5" customHeight="1">
      <c r="A71" s="13" t="s">
        <v>133</v>
      </c>
      <c r="B71" s="14" t="s">
        <v>134</v>
      </c>
      <c r="C71" s="15" t="s">
        <v>135</v>
      </c>
      <c r="D71" s="16">
        <v>3304450000</v>
      </c>
      <c r="E71" s="16">
        <v>1304450000</v>
      </c>
    </row>
    <row r="72" spans="1:5" ht="13.5" customHeight="1">
      <c r="A72" s="13" t="s">
        <v>136</v>
      </c>
      <c r="B72" s="14" t="s">
        <v>137</v>
      </c>
      <c r="C72" s="15"/>
      <c r="D72" s="16">
        <v>13342381550</v>
      </c>
      <c r="E72" s="16">
        <v>8278230312</v>
      </c>
    </row>
    <row r="73" spans="1:5" ht="13.5" customHeight="1">
      <c r="A73" s="13" t="s">
        <v>138</v>
      </c>
      <c r="B73" s="14" t="s">
        <v>139</v>
      </c>
      <c r="C73" s="15"/>
      <c r="D73" s="16">
        <v>27490843829</v>
      </c>
      <c r="E73" s="16">
        <v>29812570975</v>
      </c>
    </row>
    <row r="74" spans="1:5" ht="13.5" customHeight="1">
      <c r="A74" s="13" t="s">
        <v>140</v>
      </c>
      <c r="B74" s="14" t="s">
        <v>141</v>
      </c>
      <c r="C74" s="15" t="s">
        <v>142</v>
      </c>
      <c r="D74" s="16">
        <v>824305901</v>
      </c>
      <c r="E74" s="16">
        <v>728640687</v>
      </c>
    </row>
    <row r="75" spans="1:5" ht="13.5" customHeight="1">
      <c r="A75" s="13" t="s">
        <v>143</v>
      </c>
      <c r="B75" s="14" t="s">
        <v>144</v>
      </c>
      <c r="C75" s="15"/>
      <c r="D75" s="16">
        <v>3654082386</v>
      </c>
      <c r="E75" s="16">
        <v>4984898118</v>
      </c>
    </row>
    <row r="76" spans="1:5" ht="13.5" customHeight="1">
      <c r="A76" s="13" t="s">
        <v>145</v>
      </c>
      <c r="B76" s="14" t="s">
        <v>146</v>
      </c>
      <c r="C76" s="15" t="s">
        <v>147</v>
      </c>
      <c r="D76" s="16">
        <v>24466233</v>
      </c>
      <c r="E76" s="16">
        <v>1309630123</v>
      </c>
    </row>
    <row r="77" spans="1:5" ht="13.5" customHeight="1">
      <c r="A77" s="13" t="s">
        <v>148</v>
      </c>
      <c r="B77" s="14" t="s">
        <v>149</v>
      </c>
      <c r="C77" s="15"/>
      <c r="D77" s="16">
        <v>0</v>
      </c>
      <c r="E77" s="16">
        <v>0</v>
      </c>
    </row>
    <row r="78" spans="1:5" ht="13.5" customHeight="1">
      <c r="A78" s="13" t="s">
        <v>150</v>
      </c>
      <c r="B78" s="14" t="s">
        <v>151</v>
      </c>
      <c r="C78" s="15"/>
      <c r="D78" s="16">
        <v>0</v>
      </c>
      <c r="E78" s="16">
        <v>0</v>
      </c>
    </row>
    <row r="79" spans="1:5" ht="13.5" customHeight="1">
      <c r="A79" s="13" t="s">
        <v>152</v>
      </c>
      <c r="B79" s="14" t="s">
        <v>153</v>
      </c>
      <c r="C79" s="15" t="s">
        <v>154</v>
      </c>
      <c r="D79" s="16">
        <v>5853112556</v>
      </c>
      <c r="E79" s="16">
        <v>2710483822</v>
      </c>
    </row>
    <row r="80" spans="1:5" ht="13.5" customHeight="1">
      <c r="A80" s="13" t="s">
        <v>155</v>
      </c>
      <c r="B80" s="15">
        <v>320</v>
      </c>
      <c r="C80" s="15"/>
      <c r="D80" s="16">
        <v>0</v>
      </c>
      <c r="E80" s="16">
        <v>0</v>
      </c>
    </row>
    <row r="81" spans="1:5" ht="13.5" customHeight="1">
      <c r="A81" s="13" t="s">
        <v>156</v>
      </c>
      <c r="B81" s="15">
        <v>323</v>
      </c>
      <c r="C81" s="15"/>
      <c r="D81" s="16">
        <v>1882268752</v>
      </c>
      <c r="E81" s="16">
        <v>1358626389</v>
      </c>
    </row>
    <row r="82" spans="1:5" ht="13.5" customHeight="1">
      <c r="A82" s="10" t="s">
        <v>157</v>
      </c>
      <c r="B82" s="12">
        <v>330</v>
      </c>
      <c r="C82" s="12"/>
      <c r="D82" s="9">
        <v>4189572230</v>
      </c>
      <c r="E82" s="9">
        <v>5494022230</v>
      </c>
    </row>
    <row r="83" spans="1:5" ht="13.5" customHeight="1">
      <c r="A83" s="13" t="s">
        <v>158</v>
      </c>
      <c r="B83" s="15">
        <v>331</v>
      </c>
      <c r="C83" s="15"/>
      <c r="D83" s="16">
        <v>0</v>
      </c>
      <c r="E83" s="16">
        <v>0</v>
      </c>
    </row>
    <row r="84" spans="1:5" ht="13.5" customHeight="1">
      <c r="A84" s="13" t="s">
        <v>159</v>
      </c>
      <c r="B84" s="15">
        <v>332</v>
      </c>
      <c r="C84" s="15" t="s">
        <v>160</v>
      </c>
      <c r="D84" s="16">
        <v>0</v>
      </c>
      <c r="E84" s="16">
        <v>0</v>
      </c>
    </row>
    <row r="85" spans="1:5" ht="13.5" customHeight="1">
      <c r="A85" s="13" t="s">
        <v>161</v>
      </c>
      <c r="B85" s="15">
        <v>333</v>
      </c>
      <c r="C85" s="15"/>
      <c r="D85" s="16">
        <v>0</v>
      </c>
      <c r="E85" s="16">
        <v>0</v>
      </c>
    </row>
    <row r="86" spans="1:5" ht="13.5" customHeight="1">
      <c r="A86" s="13" t="s">
        <v>162</v>
      </c>
      <c r="B86" s="15">
        <v>334</v>
      </c>
      <c r="C86" s="15" t="s">
        <v>163</v>
      </c>
      <c r="D86" s="16">
        <v>3780047469</v>
      </c>
      <c r="E86" s="16">
        <v>5084497469</v>
      </c>
    </row>
    <row r="87" spans="1:5" ht="13.5" customHeight="1">
      <c r="A87" s="13" t="s">
        <v>164</v>
      </c>
      <c r="B87" s="15">
        <v>335</v>
      </c>
      <c r="C87" s="15" t="s">
        <v>121</v>
      </c>
      <c r="D87" s="16">
        <v>0</v>
      </c>
      <c r="E87" s="16">
        <v>0</v>
      </c>
    </row>
    <row r="88" spans="1:5" ht="13.5" customHeight="1">
      <c r="A88" s="13" t="s">
        <v>165</v>
      </c>
      <c r="B88" s="15">
        <v>336</v>
      </c>
      <c r="C88" s="15"/>
      <c r="D88" s="16">
        <v>409524761</v>
      </c>
      <c r="E88" s="16">
        <v>409524761</v>
      </c>
    </row>
    <row r="89" spans="1:5" ht="13.5" customHeight="1">
      <c r="A89" s="13" t="s">
        <v>166</v>
      </c>
      <c r="B89" s="15">
        <v>337</v>
      </c>
      <c r="C89" s="15"/>
      <c r="D89" s="16">
        <v>0</v>
      </c>
      <c r="E89" s="16">
        <v>0</v>
      </c>
    </row>
    <row r="90" spans="1:5" ht="13.5" customHeight="1">
      <c r="A90" s="13" t="s">
        <v>167</v>
      </c>
      <c r="B90" s="15">
        <v>338</v>
      </c>
      <c r="C90" s="15"/>
      <c r="D90" s="16"/>
      <c r="E90" s="16"/>
    </row>
    <row r="91" spans="1:5" ht="13.5" customHeight="1">
      <c r="A91" s="10" t="s">
        <v>168</v>
      </c>
      <c r="B91" s="11" t="s">
        <v>169</v>
      </c>
      <c r="C91" s="12"/>
      <c r="D91" s="9">
        <v>68000218327</v>
      </c>
      <c r="E91" s="9">
        <v>66451007982</v>
      </c>
    </row>
    <row r="92" spans="1:5" ht="13.5" customHeight="1">
      <c r="A92" s="10" t="s">
        <v>170</v>
      </c>
      <c r="B92" s="11" t="s">
        <v>171</v>
      </c>
      <c r="C92" s="12" t="s">
        <v>172</v>
      </c>
      <c r="D92" s="9">
        <v>68000218327</v>
      </c>
      <c r="E92" s="9">
        <v>66451007982</v>
      </c>
    </row>
    <row r="93" spans="1:5" ht="13.5" customHeight="1">
      <c r="A93" s="13" t="s">
        <v>173</v>
      </c>
      <c r="B93" s="14" t="s">
        <v>174</v>
      </c>
      <c r="C93" s="15"/>
      <c r="D93" s="16">
        <v>38280000000</v>
      </c>
      <c r="E93" s="16">
        <v>34800000000</v>
      </c>
    </row>
    <row r="94" spans="1:5" ht="13.5" customHeight="1">
      <c r="A94" s="13" t="s">
        <v>175</v>
      </c>
      <c r="B94" s="14" t="s">
        <v>176</v>
      </c>
      <c r="C94" s="15"/>
      <c r="D94" s="16">
        <v>6024502460</v>
      </c>
      <c r="E94" s="16">
        <v>6024502460</v>
      </c>
    </row>
    <row r="95" spans="1:5" ht="13.5" customHeight="1">
      <c r="A95" s="13" t="s">
        <v>177</v>
      </c>
      <c r="B95" s="14" t="s">
        <v>178</v>
      </c>
      <c r="C95" s="15"/>
      <c r="D95" s="16">
        <v>0</v>
      </c>
      <c r="E95" s="16">
        <v>0</v>
      </c>
    </row>
    <row r="96" spans="1:5" ht="13.5" customHeight="1">
      <c r="A96" s="13" t="s">
        <v>179</v>
      </c>
      <c r="B96" s="14" t="s">
        <v>180</v>
      </c>
      <c r="C96" s="15"/>
      <c r="D96" s="16">
        <v>0</v>
      </c>
      <c r="E96" s="16">
        <v>0</v>
      </c>
    </row>
    <row r="97" spans="1:5" ht="13.5" customHeight="1">
      <c r="A97" s="13" t="s">
        <v>181</v>
      </c>
      <c r="B97" s="14" t="s">
        <v>182</v>
      </c>
      <c r="C97" s="15"/>
      <c r="D97" s="16">
        <v>0</v>
      </c>
      <c r="E97" s="16">
        <v>0</v>
      </c>
    </row>
    <row r="98" spans="1:5" ht="13.5" customHeight="1">
      <c r="A98" s="13" t="s">
        <v>183</v>
      </c>
      <c r="B98" s="14" t="s">
        <v>184</v>
      </c>
      <c r="C98" s="15"/>
      <c r="D98" s="16">
        <v>0</v>
      </c>
      <c r="E98" s="16">
        <v>0</v>
      </c>
    </row>
    <row r="99" spans="1:5" ht="13.5" customHeight="1">
      <c r="A99" s="13" t="s">
        <v>185</v>
      </c>
      <c r="B99" s="14" t="s">
        <v>186</v>
      </c>
      <c r="C99" s="15"/>
      <c r="D99" s="16">
        <v>11216195136</v>
      </c>
      <c r="E99" s="16">
        <v>10543193625</v>
      </c>
    </row>
    <row r="100" spans="1:5" ht="13.5" customHeight="1">
      <c r="A100" s="13" t="s">
        <v>187</v>
      </c>
      <c r="B100" s="14" t="s">
        <v>188</v>
      </c>
      <c r="C100" s="15"/>
      <c r="D100" s="16">
        <v>2571106355</v>
      </c>
      <c r="E100" s="16">
        <v>1939314386</v>
      </c>
    </row>
    <row r="101" spans="1:5" ht="13.5" customHeight="1">
      <c r="A101" s="13" t="s">
        <v>189</v>
      </c>
      <c r="B101" s="14" t="s">
        <v>190</v>
      </c>
      <c r="C101" s="15"/>
      <c r="D101" s="16">
        <v>0</v>
      </c>
      <c r="E101" s="16">
        <v>0</v>
      </c>
    </row>
    <row r="102" spans="1:5" ht="13.5" customHeight="1">
      <c r="A102" s="13" t="s">
        <v>191</v>
      </c>
      <c r="B102" s="14" t="s">
        <v>192</v>
      </c>
      <c r="C102" s="15"/>
      <c r="D102" s="16">
        <v>9908414376</v>
      </c>
      <c r="E102" s="16">
        <v>13143997511</v>
      </c>
    </row>
    <row r="103" spans="1:5" ht="13.5" customHeight="1">
      <c r="A103" s="13" t="s">
        <v>193</v>
      </c>
      <c r="B103" s="14" t="s">
        <v>194</v>
      </c>
      <c r="C103" s="15"/>
      <c r="D103" s="16">
        <v>0</v>
      </c>
      <c r="E103" s="16">
        <v>0</v>
      </c>
    </row>
    <row r="104" spans="1:5" ht="13.5" customHeight="1">
      <c r="A104" s="10" t="s">
        <v>195</v>
      </c>
      <c r="B104" s="12">
        <v>430</v>
      </c>
      <c r="C104" s="12"/>
      <c r="D104" s="9">
        <v>0</v>
      </c>
      <c r="E104" s="9">
        <v>0</v>
      </c>
    </row>
    <row r="105" spans="1:5" ht="13.5" customHeight="1">
      <c r="A105" s="13" t="s">
        <v>208</v>
      </c>
      <c r="B105" s="15">
        <v>432</v>
      </c>
      <c r="C105" s="15" t="s">
        <v>196</v>
      </c>
      <c r="D105" s="16">
        <v>0</v>
      </c>
      <c r="E105" s="16">
        <v>0</v>
      </c>
    </row>
    <row r="106" spans="1:5" ht="13.5" customHeight="1">
      <c r="A106" s="13" t="s">
        <v>209</v>
      </c>
      <c r="B106" s="15">
        <v>433</v>
      </c>
      <c r="C106" s="15"/>
      <c r="D106" s="16">
        <v>0</v>
      </c>
      <c r="E106" s="16">
        <v>0</v>
      </c>
    </row>
    <row r="107" spans="1:5" ht="13.5" customHeight="1">
      <c r="A107" s="18" t="s">
        <v>197</v>
      </c>
      <c r="B107" s="22"/>
      <c r="C107" s="22"/>
      <c r="D107" s="23"/>
      <c r="E107" s="23"/>
    </row>
    <row r="108" spans="1:6" ht="13.5" customHeight="1">
      <c r="A108" s="21" t="s">
        <v>198</v>
      </c>
      <c r="B108" s="12">
        <v>440</v>
      </c>
      <c r="C108" s="12"/>
      <c r="D108" s="9">
        <v>128565701764</v>
      </c>
      <c r="E108" s="9">
        <v>122432560638</v>
      </c>
      <c r="F108" s="49">
        <f>+D66-D108</f>
        <v>0</v>
      </c>
    </row>
    <row r="109" spans="1:5" ht="13.5" customHeight="1">
      <c r="A109" s="24"/>
      <c r="B109" s="25"/>
      <c r="C109" s="26"/>
      <c r="D109" s="27"/>
      <c r="E109" s="27"/>
    </row>
    <row r="110" spans="1:5" ht="13.5" customHeight="1">
      <c r="A110" s="28" t="s">
        <v>199</v>
      </c>
      <c r="B110" s="29"/>
      <c r="C110" s="30"/>
      <c r="D110" s="31"/>
      <c r="E110" s="31"/>
    </row>
    <row r="111" spans="1:5" ht="13.5" customHeight="1">
      <c r="A111" s="32" t="s">
        <v>200</v>
      </c>
      <c r="B111" s="33">
        <v>24</v>
      </c>
      <c r="C111" s="34"/>
      <c r="D111" s="35"/>
      <c r="E111" s="35"/>
    </row>
    <row r="112" spans="1:5" ht="13.5" customHeight="1">
      <c r="A112" s="13" t="s">
        <v>201</v>
      </c>
      <c r="B112" s="36" t="s">
        <v>128</v>
      </c>
      <c r="C112" s="37"/>
      <c r="D112" s="16"/>
      <c r="E112" s="16"/>
    </row>
    <row r="113" spans="1:5" ht="13.5" customHeight="1">
      <c r="A113" s="13" t="s">
        <v>202</v>
      </c>
      <c r="B113" s="36" t="s">
        <v>128</v>
      </c>
      <c r="C113" s="37"/>
      <c r="D113" s="16"/>
      <c r="E113" s="16"/>
    </row>
    <row r="114" spans="1:5" ht="13.5" customHeight="1">
      <c r="A114" s="13" t="s">
        <v>203</v>
      </c>
      <c r="B114" s="36" t="s">
        <v>128</v>
      </c>
      <c r="C114" s="37"/>
      <c r="D114" s="16"/>
      <c r="E114" s="16"/>
    </row>
    <row r="115" spans="1:5" ht="13.5" customHeight="1">
      <c r="A115" s="13" t="s">
        <v>204</v>
      </c>
      <c r="B115" s="36" t="s">
        <v>128</v>
      </c>
      <c r="C115" s="37"/>
      <c r="D115" s="16"/>
      <c r="E115" s="16"/>
    </row>
    <row r="116" spans="1:5" ht="13.5" customHeight="1">
      <c r="A116" s="38" t="s">
        <v>205</v>
      </c>
      <c r="B116" s="39" t="s">
        <v>128</v>
      </c>
      <c r="C116" s="40"/>
      <c r="D116" s="27"/>
      <c r="E116" s="27"/>
    </row>
    <row r="117" spans="1:5" ht="13.5" customHeight="1">
      <c r="A117" s="28"/>
      <c r="B117" s="41" t="s">
        <v>128</v>
      </c>
      <c r="C117" s="31"/>
      <c r="D117" s="31"/>
      <c r="E117" s="31"/>
    </row>
    <row r="118" spans="1:5" ht="14.25">
      <c r="A118" s="42"/>
      <c r="B118" s="43"/>
      <c r="C118" s="44"/>
      <c r="D118" s="44"/>
      <c r="E118" s="45"/>
    </row>
    <row r="119" spans="1:5" ht="15">
      <c r="A119"/>
      <c r="B119" s="272" t="s">
        <v>212</v>
      </c>
      <c r="C119" s="272"/>
      <c r="D119" s="272"/>
      <c r="E119" s="272"/>
    </row>
    <row r="120" spans="1:5" ht="18">
      <c r="A120" s="273" t="s">
        <v>206</v>
      </c>
      <c r="B120" s="273"/>
      <c r="C120" s="273"/>
      <c r="D120" s="274" t="s">
        <v>207</v>
      </c>
      <c r="E120" s="274"/>
    </row>
  </sheetData>
  <mergeCells count="14">
    <mergeCell ref="E11:E12"/>
    <mergeCell ref="B119:E119"/>
    <mergeCell ref="A120:C120"/>
    <mergeCell ref="D120:E120"/>
    <mergeCell ref="A11:A12"/>
    <mergeCell ref="B11:B12"/>
    <mergeCell ref="C11:C12"/>
    <mergeCell ref="D11:D12"/>
    <mergeCell ref="D3:E3"/>
    <mergeCell ref="D10:E10"/>
    <mergeCell ref="D4:E5"/>
    <mergeCell ref="A7:E7"/>
    <mergeCell ref="A8:E8"/>
    <mergeCell ref="A9:E9"/>
  </mergeCells>
  <printOptions horizontalCentered="1"/>
  <pageMargins left="1.05" right="0.2362204724409449" top="0.2755905511811024" bottom="0.24" header="0.275590551181102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7"/>
  <sheetViews>
    <sheetView showGridLines="0" workbookViewId="0" topLeftCell="A1">
      <selection activeCell="B1" sqref="A1:F27"/>
    </sheetView>
  </sheetViews>
  <sheetFormatPr defaultColWidth="8.796875" defaultRowHeight="14.25"/>
  <cols>
    <col min="1" max="1" width="30.59765625" style="244" customWidth="1"/>
    <col min="2" max="2" width="4.69921875" style="244" customWidth="1"/>
    <col min="3" max="6" width="13.09765625" style="244" customWidth="1"/>
    <col min="7" max="16384" width="8" style="244" customWidth="1"/>
  </cols>
  <sheetData>
    <row r="3" spans="1:6" ht="12.75">
      <c r="A3" s="311" t="s">
        <v>789</v>
      </c>
      <c r="B3" s="311"/>
      <c r="C3" s="311"/>
      <c r="D3" s="311"/>
      <c r="E3" s="311"/>
      <c r="F3" s="311"/>
    </row>
    <row r="4" spans="1:6" ht="12.75">
      <c r="A4" s="243"/>
      <c r="B4" s="243"/>
      <c r="C4" s="243"/>
      <c r="D4" s="243"/>
      <c r="E4" s="243"/>
      <c r="F4" s="243"/>
    </row>
    <row r="5" spans="1:6" ht="21.75">
      <c r="A5" s="312" t="s">
        <v>790</v>
      </c>
      <c r="B5" s="312"/>
      <c r="C5" s="312"/>
      <c r="D5" s="312"/>
      <c r="E5" s="312"/>
      <c r="F5" s="312"/>
    </row>
    <row r="6" spans="1:6" ht="12.75">
      <c r="A6" s="313" t="s">
        <v>826</v>
      </c>
      <c r="B6" s="313"/>
      <c r="C6" s="313"/>
      <c r="D6" s="313"/>
      <c r="E6" s="313"/>
      <c r="F6" s="313"/>
    </row>
    <row r="8" spans="1:6" ht="30">
      <c r="A8" s="245" t="s">
        <v>9</v>
      </c>
      <c r="B8" s="245" t="s">
        <v>10</v>
      </c>
      <c r="C8" s="245" t="s">
        <v>791</v>
      </c>
      <c r="D8" s="245" t="s">
        <v>792</v>
      </c>
      <c r="E8" s="245" t="s">
        <v>793</v>
      </c>
      <c r="F8" s="245" t="s">
        <v>794</v>
      </c>
    </row>
    <row r="9" spans="1:6" ht="12.75">
      <c r="A9" s="256" t="s">
        <v>795</v>
      </c>
      <c r="B9" s="256" t="s">
        <v>796</v>
      </c>
      <c r="C9" s="256" t="s">
        <v>797</v>
      </c>
      <c r="D9" s="256" t="s">
        <v>798</v>
      </c>
      <c r="E9" s="256" t="s">
        <v>799</v>
      </c>
      <c r="F9" s="256" t="s">
        <v>800</v>
      </c>
    </row>
    <row r="10" spans="1:6" ht="15">
      <c r="A10" s="257" t="s">
        <v>801</v>
      </c>
      <c r="B10" s="258" t="s">
        <v>225</v>
      </c>
      <c r="C10" s="258">
        <v>710876159</v>
      </c>
      <c r="D10" s="258">
        <v>4246144742</v>
      </c>
      <c r="E10" s="258">
        <v>5277279318</v>
      </c>
      <c r="F10" s="259">
        <v>-320258417</v>
      </c>
    </row>
    <row r="11" spans="1:6" ht="14.25">
      <c r="A11" s="249" t="s">
        <v>802</v>
      </c>
      <c r="B11" s="250" t="s">
        <v>228</v>
      </c>
      <c r="C11" s="250"/>
      <c r="D11" s="250">
        <v>1237348720</v>
      </c>
      <c r="E11" s="250">
        <v>2381913038</v>
      </c>
      <c r="F11" s="248">
        <v>-1144564318</v>
      </c>
    </row>
    <row r="12" spans="1:6" ht="14.25">
      <c r="A12" s="249" t="s">
        <v>803</v>
      </c>
      <c r="B12" s="250" t="s">
        <v>804</v>
      </c>
      <c r="C12" s="250">
        <v>0</v>
      </c>
      <c r="D12" s="250">
        <v>0</v>
      </c>
      <c r="E12" s="250">
        <v>0</v>
      </c>
      <c r="F12" s="250">
        <v>0</v>
      </c>
    </row>
    <row r="13" spans="1:6" ht="14.25">
      <c r="A13" s="249" t="s">
        <v>805</v>
      </c>
      <c r="B13" s="250" t="s">
        <v>806</v>
      </c>
      <c r="C13" s="250">
        <v>0</v>
      </c>
      <c r="D13" s="250">
        <v>0</v>
      </c>
      <c r="E13" s="250">
        <v>0</v>
      </c>
      <c r="F13" s="250">
        <v>0</v>
      </c>
    </row>
    <row r="14" spans="1:6" ht="14.25">
      <c r="A14" s="249" t="s">
        <v>807</v>
      </c>
      <c r="B14" s="250" t="s">
        <v>808</v>
      </c>
      <c r="C14" s="250">
        <v>0</v>
      </c>
      <c r="D14" s="250">
        <v>0</v>
      </c>
      <c r="E14" s="250">
        <v>0</v>
      </c>
      <c r="F14" s="250">
        <v>0</v>
      </c>
    </row>
    <row r="15" spans="1:6" ht="14.25">
      <c r="A15" s="249" t="s">
        <v>809</v>
      </c>
      <c r="B15" s="250" t="s">
        <v>810</v>
      </c>
      <c r="C15" s="250">
        <v>728640687</v>
      </c>
      <c r="D15" s="250">
        <v>2636589040</v>
      </c>
      <c r="E15" s="250">
        <v>2552034390</v>
      </c>
      <c r="F15" s="248">
        <v>813195337</v>
      </c>
    </row>
    <row r="16" spans="1:6" ht="14.25">
      <c r="A16" s="249" t="s">
        <v>811</v>
      </c>
      <c r="B16" s="250" t="s">
        <v>812</v>
      </c>
      <c r="C16" s="248">
        <v>-17764528</v>
      </c>
      <c r="D16" s="250">
        <v>258266182</v>
      </c>
      <c r="E16" s="250">
        <v>229391090</v>
      </c>
      <c r="F16" s="248">
        <v>11110564</v>
      </c>
    </row>
    <row r="17" spans="1:6" ht="14.25">
      <c r="A17" s="249" t="s">
        <v>813</v>
      </c>
      <c r="B17" s="250" t="s">
        <v>814</v>
      </c>
      <c r="C17" s="250">
        <v>0</v>
      </c>
      <c r="D17" s="250">
        <v>0</v>
      </c>
      <c r="E17" s="250">
        <v>0</v>
      </c>
      <c r="F17" s="250">
        <v>0</v>
      </c>
    </row>
    <row r="18" spans="1:6" ht="14.25">
      <c r="A18" s="249" t="s">
        <v>815</v>
      </c>
      <c r="B18" s="250" t="s">
        <v>816</v>
      </c>
      <c r="C18" s="250">
        <v>0</v>
      </c>
      <c r="D18" s="250">
        <v>705300</v>
      </c>
      <c r="E18" s="250">
        <v>705300</v>
      </c>
      <c r="F18" s="250">
        <v>0</v>
      </c>
    </row>
    <row r="19" spans="1:6" ht="14.25">
      <c r="A19" s="249" t="s">
        <v>817</v>
      </c>
      <c r="B19" s="250" t="s">
        <v>818</v>
      </c>
      <c r="C19" s="250">
        <v>0</v>
      </c>
      <c r="D19" s="250">
        <v>107235500</v>
      </c>
      <c r="E19" s="250">
        <v>107235500</v>
      </c>
      <c r="F19" s="250">
        <v>0</v>
      </c>
    </row>
    <row r="20" spans="1:6" ht="14.25">
      <c r="A20" s="249" t="s">
        <v>819</v>
      </c>
      <c r="B20" s="250" t="s">
        <v>230</v>
      </c>
      <c r="C20" s="250">
        <v>0</v>
      </c>
      <c r="D20" s="250">
        <v>6000000</v>
      </c>
      <c r="E20" s="250">
        <v>6000000</v>
      </c>
      <c r="F20" s="248">
        <v>0</v>
      </c>
    </row>
    <row r="21" spans="1:6" ht="14.25">
      <c r="A21" s="249" t="s">
        <v>128</v>
      </c>
      <c r="B21" s="250" t="s">
        <v>128</v>
      </c>
      <c r="C21" s="250">
        <v>0</v>
      </c>
      <c r="D21" s="250">
        <v>0</v>
      </c>
      <c r="E21" s="250">
        <v>0</v>
      </c>
      <c r="F21" s="250">
        <v>0</v>
      </c>
    </row>
    <row r="22" spans="1:6" ht="15">
      <c r="A22" s="246" t="s">
        <v>820</v>
      </c>
      <c r="B22" s="247" t="s">
        <v>244</v>
      </c>
      <c r="C22" s="247">
        <v>0</v>
      </c>
      <c r="D22" s="247">
        <v>0</v>
      </c>
      <c r="E22" s="247">
        <v>0</v>
      </c>
      <c r="F22" s="247">
        <v>0</v>
      </c>
    </row>
    <row r="23" spans="1:6" ht="14.25">
      <c r="A23" s="249" t="s">
        <v>821</v>
      </c>
      <c r="B23" s="250" t="s">
        <v>246</v>
      </c>
      <c r="C23" s="250">
        <v>0</v>
      </c>
      <c r="D23" s="250">
        <v>0</v>
      </c>
      <c r="E23" s="250">
        <v>0</v>
      </c>
      <c r="F23" s="250">
        <v>0</v>
      </c>
    </row>
    <row r="24" spans="1:6" ht="14.25">
      <c r="A24" s="249" t="s">
        <v>822</v>
      </c>
      <c r="B24" s="250" t="s">
        <v>823</v>
      </c>
      <c r="C24" s="250">
        <v>0</v>
      </c>
      <c r="D24" s="250">
        <v>0</v>
      </c>
      <c r="E24" s="250">
        <v>0</v>
      </c>
      <c r="F24" s="250">
        <v>0</v>
      </c>
    </row>
    <row r="25" spans="1:6" ht="14.25">
      <c r="A25" s="249" t="s">
        <v>824</v>
      </c>
      <c r="B25" s="250" t="s">
        <v>248</v>
      </c>
      <c r="C25" s="250">
        <v>0</v>
      </c>
      <c r="D25" s="250">
        <v>0</v>
      </c>
      <c r="E25" s="250">
        <v>0</v>
      </c>
      <c r="F25" s="250">
        <v>0</v>
      </c>
    </row>
    <row r="26" spans="1:6" ht="14.25">
      <c r="A26" s="251" t="s">
        <v>128</v>
      </c>
      <c r="B26" s="252" t="s">
        <v>128</v>
      </c>
      <c r="C26" s="252">
        <v>0</v>
      </c>
      <c r="D26" s="252">
        <v>0</v>
      </c>
      <c r="E26" s="252">
        <v>0</v>
      </c>
      <c r="F26" s="252">
        <v>0</v>
      </c>
    </row>
    <row r="27" spans="1:6" ht="15">
      <c r="A27" s="253" t="s">
        <v>825</v>
      </c>
      <c r="B27" s="254" t="s">
        <v>250</v>
      </c>
      <c r="C27" s="254">
        <v>710876159</v>
      </c>
      <c r="D27" s="254">
        <v>4246144742</v>
      </c>
      <c r="E27" s="254">
        <v>5277279318</v>
      </c>
      <c r="F27" s="255">
        <v>-320258417</v>
      </c>
    </row>
  </sheetData>
  <mergeCells count="3">
    <mergeCell ref="A3:F3"/>
    <mergeCell ref="A5:F5"/>
    <mergeCell ref="A6:F6"/>
  </mergeCells>
  <printOptions/>
  <pageMargins left="1.05" right="0.25" top="0.7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10">
      <selection activeCell="D105" sqref="A1:G105"/>
    </sheetView>
  </sheetViews>
  <sheetFormatPr defaultColWidth="8.796875" defaultRowHeight="14.25"/>
  <cols>
    <col min="1" max="1" width="54.898437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8">
      <c r="A1" s="47"/>
      <c r="B1" s="47"/>
      <c r="C1" s="47"/>
      <c r="D1" s="79"/>
      <c r="E1" s="79"/>
      <c r="F1" s="79"/>
      <c r="G1" s="79"/>
    </row>
    <row r="2" spans="1:7" ht="18">
      <c r="A2" s="47"/>
      <c r="B2" s="47"/>
      <c r="C2" s="47"/>
      <c r="D2" s="79"/>
      <c r="E2" s="79"/>
      <c r="F2" s="79"/>
      <c r="G2" s="79"/>
    </row>
    <row r="3" spans="1:7" ht="15">
      <c r="A3" s="50" t="s">
        <v>3</v>
      </c>
      <c r="B3" s="51"/>
      <c r="C3" s="51"/>
      <c r="E3" s="260" t="s">
        <v>272</v>
      </c>
      <c r="F3" s="260"/>
      <c r="G3" s="260"/>
    </row>
    <row r="4" spans="1:7" ht="15">
      <c r="A4" s="50"/>
      <c r="B4" s="51"/>
      <c r="C4" s="51"/>
      <c r="E4" s="261" t="s">
        <v>273</v>
      </c>
      <c r="F4" s="261"/>
      <c r="G4" s="261"/>
    </row>
    <row r="5" spans="1:7" ht="15">
      <c r="A5" s="50"/>
      <c r="B5" s="51"/>
      <c r="C5" s="51"/>
      <c r="E5" s="261" t="s">
        <v>274</v>
      </c>
      <c r="F5" s="261"/>
      <c r="G5" s="261"/>
    </row>
    <row r="6" spans="1:7" ht="21.75">
      <c r="A6" s="262" t="s">
        <v>213</v>
      </c>
      <c r="B6" s="262"/>
      <c r="C6" s="262"/>
      <c r="D6" s="262"/>
      <c r="E6" s="262"/>
      <c r="F6" s="262"/>
      <c r="G6" s="262"/>
    </row>
    <row r="7" spans="1:14" ht="15" customHeight="1">
      <c r="A7" s="263" t="s">
        <v>210</v>
      </c>
      <c r="B7" s="263"/>
      <c r="C7" s="263"/>
      <c r="D7" s="263"/>
      <c r="E7" s="263"/>
      <c r="F7" s="263"/>
      <c r="G7" s="263"/>
      <c r="H7" s="278"/>
      <c r="I7" s="278"/>
      <c r="J7" s="278"/>
      <c r="K7" s="278"/>
      <c r="L7" s="278"/>
      <c r="M7" s="278"/>
      <c r="N7" s="278"/>
    </row>
    <row r="8" spans="1:7" ht="18">
      <c r="A8" s="54"/>
      <c r="B8" s="51"/>
      <c r="C8" s="51"/>
      <c r="F8" s="55" t="s">
        <v>268</v>
      </c>
      <c r="G8" s="56"/>
    </row>
    <row r="9" spans="1:7" ht="15.75">
      <c r="A9" s="264" t="s">
        <v>214</v>
      </c>
      <c r="B9" s="264" t="s">
        <v>215</v>
      </c>
      <c r="C9" s="264" t="s">
        <v>11</v>
      </c>
      <c r="D9" s="279" t="s">
        <v>275</v>
      </c>
      <c r="E9" s="280"/>
      <c r="F9" s="281" t="s">
        <v>216</v>
      </c>
      <c r="G9" s="282"/>
    </row>
    <row r="10" spans="1:7" ht="14.25">
      <c r="A10" s="277"/>
      <c r="B10" s="277" t="s">
        <v>215</v>
      </c>
      <c r="C10" s="277"/>
      <c r="D10" s="57" t="s">
        <v>217</v>
      </c>
      <c r="E10" s="57" t="s">
        <v>218</v>
      </c>
      <c r="F10" s="57" t="s">
        <v>217</v>
      </c>
      <c r="G10" s="57" t="s">
        <v>218</v>
      </c>
    </row>
    <row r="11" spans="1:7" ht="1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</row>
    <row r="12" spans="1:8" ht="14.25">
      <c r="A12" s="59" t="s">
        <v>219</v>
      </c>
      <c r="B12" s="60" t="s">
        <v>220</v>
      </c>
      <c r="C12" s="61" t="s">
        <v>221</v>
      </c>
      <c r="D12" s="62">
        <v>57145711050</v>
      </c>
      <c r="E12" s="62">
        <v>66420134447</v>
      </c>
      <c r="F12" s="62">
        <v>248520292679</v>
      </c>
      <c r="G12" s="62">
        <v>216086611672</v>
      </c>
      <c r="H12" s="67"/>
    </row>
    <row r="13" spans="1:7" ht="14.25">
      <c r="A13" s="63" t="s">
        <v>222</v>
      </c>
      <c r="B13" s="64" t="s">
        <v>223</v>
      </c>
      <c r="C13" s="65" t="s">
        <v>233</v>
      </c>
      <c r="D13" s="66">
        <v>0</v>
      </c>
      <c r="E13" s="66">
        <v>0</v>
      </c>
      <c r="F13" s="66">
        <v>0</v>
      </c>
      <c r="G13" s="66">
        <v>0</v>
      </c>
    </row>
    <row r="14" spans="1:8" ht="14.25">
      <c r="A14" s="63" t="s">
        <v>224</v>
      </c>
      <c r="B14" s="64" t="s">
        <v>225</v>
      </c>
      <c r="C14" s="65" t="s">
        <v>226</v>
      </c>
      <c r="D14" s="66">
        <v>57145711050</v>
      </c>
      <c r="E14" s="66">
        <v>66420134447</v>
      </c>
      <c r="F14" s="66">
        <v>248520292679</v>
      </c>
      <c r="G14" s="66">
        <v>216086611672</v>
      </c>
      <c r="H14" s="67"/>
    </row>
    <row r="15" spans="1:8" ht="14.25">
      <c r="A15" s="63" t="s">
        <v>227</v>
      </c>
      <c r="B15" s="64" t="s">
        <v>228</v>
      </c>
      <c r="C15" s="65" t="s">
        <v>236</v>
      </c>
      <c r="D15" s="66">
        <v>52266395556</v>
      </c>
      <c r="E15" s="66">
        <v>57789605866</v>
      </c>
      <c r="F15" s="66">
        <v>225247365330</v>
      </c>
      <c r="G15" s="66">
        <v>194543585737</v>
      </c>
      <c r="H15" s="67"/>
    </row>
    <row r="16" spans="1:8" ht="14.25">
      <c r="A16" s="63" t="s">
        <v>229</v>
      </c>
      <c r="B16" s="64" t="s">
        <v>230</v>
      </c>
      <c r="C16" s="65" t="s">
        <v>128</v>
      </c>
      <c r="D16" s="66">
        <v>4879315494</v>
      </c>
      <c r="E16" s="66">
        <v>8630528581</v>
      </c>
      <c r="F16" s="66">
        <v>23272927349</v>
      </c>
      <c r="G16" s="66">
        <v>21543025935</v>
      </c>
      <c r="H16" s="67"/>
    </row>
    <row r="17" spans="1:8" ht="14.25">
      <c r="A17" s="63" t="s">
        <v>231</v>
      </c>
      <c r="B17" s="64" t="s">
        <v>232</v>
      </c>
      <c r="C17" s="65" t="s">
        <v>269</v>
      </c>
      <c r="D17" s="66">
        <v>12805823</v>
      </c>
      <c r="E17" s="66">
        <v>17311922</v>
      </c>
      <c r="F17" s="66">
        <v>324456583</v>
      </c>
      <c r="G17" s="66">
        <v>713820963</v>
      </c>
      <c r="H17" s="67"/>
    </row>
    <row r="18" spans="1:8" ht="14.25">
      <c r="A18" s="63" t="s">
        <v>234</v>
      </c>
      <c r="B18" s="64" t="s">
        <v>235</v>
      </c>
      <c r="C18" s="65" t="s">
        <v>257</v>
      </c>
      <c r="D18" s="66">
        <v>394876915</v>
      </c>
      <c r="E18" s="66">
        <v>83505145</v>
      </c>
      <c r="F18" s="66">
        <v>1161741432</v>
      </c>
      <c r="G18" s="66">
        <v>654641000</v>
      </c>
      <c r="H18" s="67"/>
    </row>
    <row r="19" spans="1:8" ht="14.25">
      <c r="A19" s="68" t="s">
        <v>237</v>
      </c>
      <c r="B19" s="64" t="s">
        <v>238</v>
      </c>
      <c r="C19" s="65" t="s">
        <v>128</v>
      </c>
      <c r="D19" s="69">
        <v>253892471</v>
      </c>
      <c r="E19" s="81">
        <v>229601145</v>
      </c>
      <c r="F19" s="69">
        <v>1117881000</v>
      </c>
      <c r="G19" s="69">
        <v>797419791</v>
      </c>
      <c r="H19" s="67"/>
    </row>
    <row r="20" spans="1:8" ht="14.25">
      <c r="A20" s="63" t="s">
        <v>239</v>
      </c>
      <c r="B20" s="64" t="s">
        <v>240</v>
      </c>
      <c r="C20" s="65" t="s">
        <v>128</v>
      </c>
      <c r="D20" s="66">
        <v>498203090</v>
      </c>
      <c r="E20" s="66">
        <v>885731777</v>
      </c>
      <c r="F20" s="66">
        <v>2391840008</v>
      </c>
      <c r="G20" s="66">
        <v>2863123917</v>
      </c>
      <c r="H20" s="67"/>
    </row>
    <row r="21" spans="1:8" ht="14.25">
      <c r="A21" s="63" t="s">
        <v>241</v>
      </c>
      <c r="B21" s="64" t="s">
        <v>242</v>
      </c>
      <c r="C21" s="65" t="s">
        <v>128</v>
      </c>
      <c r="D21" s="66">
        <v>2027791900</v>
      </c>
      <c r="E21" s="66">
        <v>2408082560</v>
      </c>
      <c r="F21" s="66">
        <v>7908238610</v>
      </c>
      <c r="G21" s="66">
        <v>7475161792</v>
      </c>
      <c r="H21" s="67"/>
    </row>
    <row r="22" spans="1:8" ht="14.25">
      <c r="A22" s="63" t="s">
        <v>243</v>
      </c>
      <c r="B22" s="64" t="s">
        <v>244</v>
      </c>
      <c r="C22" s="65" t="s">
        <v>128</v>
      </c>
      <c r="D22" s="66">
        <v>1971249412</v>
      </c>
      <c r="E22" s="66">
        <v>5270521021</v>
      </c>
      <c r="F22" s="66">
        <v>12135563882</v>
      </c>
      <c r="G22" s="66">
        <v>11263920189</v>
      </c>
      <c r="H22" s="67"/>
    </row>
    <row r="23" spans="1:8" ht="14.25">
      <c r="A23" s="63" t="s">
        <v>245</v>
      </c>
      <c r="B23" s="64" t="s">
        <v>246</v>
      </c>
      <c r="C23" s="65" t="s">
        <v>128</v>
      </c>
      <c r="D23" s="66">
        <v>0</v>
      </c>
      <c r="E23" s="66">
        <v>5269064</v>
      </c>
      <c r="F23" s="66">
        <v>424172364</v>
      </c>
      <c r="G23" s="66">
        <v>1378602397</v>
      </c>
      <c r="H23" s="67"/>
    </row>
    <row r="24" spans="1:8" ht="14.25">
      <c r="A24" s="63" t="s">
        <v>247</v>
      </c>
      <c r="B24" s="64" t="s">
        <v>248</v>
      </c>
      <c r="C24" s="65" t="s">
        <v>128</v>
      </c>
      <c r="D24" s="66">
        <v>0</v>
      </c>
      <c r="E24" s="66">
        <v>31652861</v>
      </c>
      <c r="F24" s="66">
        <v>86890953</v>
      </c>
      <c r="G24" s="66">
        <v>265047337</v>
      </c>
      <c r="H24" s="67"/>
    </row>
    <row r="25" spans="1:8" ht="14.25">
      <c r="A25" s="63" t="s">
        <v>249</v>
      </c>
      <c r="B25" s="64" t="s">
        <v>250</v>
      </c>
      <c r="C25" s="65" t="s">
        <v>128</v>
      </c>
      <c r="D25" s="66">
        <v>0</v>
      </c>
      <c r="E25" s="66">
        <v>-26383797</v>
      </c>
      <c r="F25" s="66">
        <v>337281411</v>
      </c>
      <c r="G25" s="66">
        <v>1113555060</v>
      </c>
      <c r="H25" s="67"/>
    </row>
    <row r="26" spans="1:8" ht="14.25">
      <c r="A26" s="63" t="s">
        <v>251</v>
      </c>
      <c r="B26" s="70" t="s">
        <v>252</v>
      </c>
      <c r="C26" s="65"/>
      <c r="D26" s="66"/>
      <c r="E26" s="66"/>
      <c r="F26" s="66"/>
      <c r="G26" s="66">
        <v>0</v>
      </c>
      <c r="H26" s="67"/>
    </row>
    <row r="27" spans="1:8" ht="14.25">
      <c r="A27" s="63" t="s">
        <v>253</v>
      </c>
      <c r="B27" s="64" t="s">
        <v>254</v>
      </c>
      <c r="C27" s="65" t="s">
        <v>128</v>
      </c>
      <c r="D27" s="66">
        <v>1971249412</v>
      </c>
      <c r="E27" s="66">
        <v>5244137224</v>
      </c>
      <c r="F27" s="66">
        <v>12472845293</v>
      </c>
      <c r="G27" s="66">
        <v>12377475249</v>
      </c>
      <c r="H27" s="67"/>
    </row>
    <row r="28" spans="1:8" ht="14.25">
      <c r="A28" s="63" t="s">
        <v>255</v>
      </c>
      <c r="B28" s="64" t="s">
        <v>256</v>
      </c>
      <c r="C28" s="65" t="s">
        <v>270</v>
      </c>
      <c r="D28" s="66">
        <v>402099433</v>
      </c>
      <c r="E28" s="66">
        <v>231281583</v>
      </c>
      <c r="F28" s="66">
        <v>2636589040</v>
      </c>
      <c r="G28" s="66">
        <v>753477738</v>
      </c>
      <c r="H28" s="67"/>
    </row>
    <row r="29" spans="1:8" ht="14.25">
      <c r="A29" s="63" t="s">
        <v>258</v>
      </c>
      <c r="B29" s="64" t="s">
        <v>259</v>
      </c>
      <c r="C29" s="65" t="s">
        <v>271</v>
      </c>
      <c r="D29" s="66">
        <v>0</v>
      </c>
      <c r="E29" s="66">
        <v>0</v>
      </c>
      <c r="F29" s="66">
        <v>0</v>
      </c>
      <c r="G29" s="66">
        <v>0</v>
      </c>
      <c r="H29" s="67"/>
    </row>
    <row r="30" spans="1:8" ht="15.75">
      <c r="A30" s="63" t="s">
        <v>260</v>
      </c>
      <c r="B30" s="64" t="s">
        <v>261</v>
      </c>
      <c r="C30" s="71"/>
      <c r="D30" s="66">
        <v>1569149979</v>
      </c>
      <c r="E30" s="66">
        <v>5012855641</v>
      </c>
      <c r="F30" s="66">
        <v>9836256253</v>
      </c>
      <c r="G30" s="66">
        <v>11623997511</v>
      </c>
      <c r="H30" s="67"/>
    </row>
    <row r="31" spans="1:8" ht="15.75">
      <c r="A31" s="72" t="s">
        <v>276</v>
      </c>
      <c r="B31" s="73" t="s">
        <v>262</v>
      </c>
      <c r="C31" s="74"/>
      <c r="D31" s="66"/>
      <c r="E31" s="66"/>
      <c r="F31" s="66"/>
      <c r="G31" s="66"/>
      <c r="H31" s="67"/>
    </row>
    <row r="32" spans="1:8" ht="15.75">
      <c r="A32" s="72" t="s">
        <v>277</v>
      </c>
      <c r="B32" s="73" t="s">
        <v>263</v>
      </c>
      <c r="C32" s="74"/>
      <c r="D32" s="66">
        <v>1569149979</v>
      </c>
      <c r="E32" s="66">
        <v>5012855641</v>
      </c>
      <c r="F32" s="66">
        <v>9836256253</v>
      </c>
      <c r="G32" s="66">
        <v>11623997511</v>
      </c>
      <c r="H32" s="67"/>
    </row>
    <row r="33" spans="1:8" ht="15.75">
      <c r="A33" s="75" t="s">
        <v>264</v>
      </c>
      <c r="B33" s="76" t="s">
        <v>265</v>
      </c>
      <c r="C33" s="77"/>
      <c r="D33" s="78">
        <f>+D30/3480000</f>
        <v>450.90516637931034</v>
      </c>
      <c r="E33" s="78">
        <f>+E30/3480000</f>
        <v>1440.475758908046</v>
      </c>
      <c r="F33" s="78">
        <f>+F30/3480000</f>
        <v>2826.5104175287356</v>
      </c>
      <c r="G33" s="78">
        <f>+G30/3480000</f>
        <v>3340.2291698275862</v>
      </c>
      <c r="H33" s="67"/>
    </row>
    <row r="35" spans="2:7" ht="15">
      <c r="B35" s="272" t="s">
        <v>278</v>
      </c>
      <c r="C35" s="272"/>
      <c r="D35" s="272"/>
      <c r="E35" s="272"/>
      <c r="F35" s="272"/>
      <c r="G35" s="272"/>
    </row>
    <row r="36" spans="1:7" ht="18">
      <c r="A36" s="273" t="s">
        <v>266</v>
      </c>
      <c r="B36" s="273"/>
      <c r="C36" s="273"/>
      <c r="D36" s="276" t="s">
        <v>267</v>
      </c>
      <c r="E36" s="276"/>
      <c r="F36" s="276"/>
      <c r="G36" s="276"/>
    </row>
    <row r="95" ht="14.25">
      <c r="D95">
        <v>6159461740</v>
      </c>
    </row>
  </sheetData>
  <mergeCells count="14">
    <mergeCell ref="H7:N7"/>
    <mergeCell ref="A9:A10"/>
    <mergeCell ref="D9:E9"/>
    <mergeCell ref="F9:G9"/>
    <mergeCell ref="A36:C36"/>
    <mergeCell ref="D36:G36"/>
    <mergeCell ref="E3:G3"/>
    <mergeCell ref="E4:G4"/>
    <mergeCell ref="E5:G5"/>
    <mergeCell ref="B35:G35"/>
    <mergeCell ref="A6:G6"/>
    <mergeCell ref="A7:G7"/>
    <mergeCell ref="B9:B10"/>
    <mergeCell ref="C9:C10"/>
  </mergeCells>
  <printOptions/>
  <pageMargins left="0.5905511811023623" right="0.2755905511811024" top="0.2755905511811024" bottom="0.07874015748031496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31">
      <selection activeCell="C172" sqref="A1:E172"/>
    </sheetView>
  </sheetViews>
  <sheetFormatPr defaultColWidth="8.796875" defaultRowHeight="14.25"/>
  <cols>
    <col min="1" max="1" width="50.69921875" style="0" customWidth="1"/>
    <col min="2" max="2" width="5.5" style="123" customWidth="1"/>
    <col min="3" max="3" width="7.3984375" style="0" customWidth="1"/>
    <col min="4" max="4" width="14" style="0" customWidth="1"/>
    <col min="5" max="5" width="13.8984375" style="0" customWidth="1"/>
    <col min="6" max="6" width="21.59765625" style="0" bestFit="1" customWidth="1"/>
    <col min="7" max="7" width="19.3984375" style="0" customWidth="1"/>
    <col min="8" max="9" width="13.59765625" style="0" customWidth="1"/>
    <col min="10" max="10" width="13.3984375" style="0" customWidth="1"/>
    <col min="12" max="12" width="16" style="0" customWidth="1"/>
  </cols>
  <sheetData>
    <row r="1" spans="7:10" ht="14.25">
      <c r="G1" s="119" t="s">
        <v>339</v>
      </c>
      <c r="H1" s="92"/>
      <c r="I1" s="92"/>
      <c r="J1" s="92"/>
    </row>
    <row r="2" spans="7:10" ht="14.25">
      <c r="G2" s="13" t="s">
        <v>341</v>
      </c>
      <c r="H2" s="92"/>
      <c r="I2" s="92"/>
      <c r="J2" s="92"/>
    </row>
    <row r="3" spans="7:10" ht="14.25">
      <c r="G3" s="13" t="s">
        <v>343</v>
      </c>
      <c r="H3" s="92"/>
      <c r="I3" s="92"/>
      <c r="J3" s="92">
        <v>1020281000</v>
      </c>
    </row>
    <row r="4" spans="1:10" ht="15">
      <c r="A4" s="53" t="s">
        <v>279</v>
      </c>
      <c r="B4" s="82"/>
      <c r="C4" s="83"/>
      <c r="D4" s="283" t="s">
        <v>280</v>
      </c>
      <c r="E4" s="283"/>
      <c r="G4" s="13" t="s">
        <v>345</v>
      </c>
      <c r="H4" s="92"/>
      <c r="I4" s="92"/>
      <c r="J4" s="92">
        <v>475670000</v>
      </c>
    </row>
    <row r="5" spans="1:10" ht="15">
      <c r="A5" s="53"/>
      <c r="B5" s="82"/>
      <c r="C5" s="83"/>
      <c r="D5" s="284" t="s">
        <v>281</v>
      </c>
      <c r="E5" s="284"/>
      <c r="G5" s="13"/>
      <c r="H5" s="92"/>
      <c r="I5" s="92"/>
      <c r="J5" s="92">
        <f>+I5-H5</f>
        <v>0</v>
      </c>
    </row>
    <row r="6" spans="1:10" ht="15">
      <c r="A6" s="53"/>
      <c r="B6" s="82"/>
      <c r="C6" s="83"/>
      <c r="D6" s="284" t="s">
        <v>354</v>
      </c>
      <c r="E6" s="284"/>
      <c r="G6" s="13"/>
      <c r="H6" s="92"/>
      <c r="I6" s="92"/>
      <c r="J6" s="92">
        <f>+I6-H6</f>
        <v>0</v>
      </c>
    </row>
    <row r="7" spans="1:10" ht="20.25">
      <c r="A7" s="285" t="s">
        <v>283</v>
      </c>
      <c r="B7" s="285"/>
      <c r="C7" s="285"/>
      <c r="D7" s="285"/>
      <c r="E7" s="285"/>
      <c r="G7" s="99" t="s">
        <v>293</v>
      </c>
      <c r="H7" s="100">
        <f>SUM(H1:H6)</f>
        <v>0</v>
      </c>
      <c r="I7" s="100">
        <f>SUM(I1:I6)</f>
        <v>0</v>
      </c>
      <c r="J7" s="100">
        <f>SUM(J1:J6)</f>
        <v>1495951000</v>
      </c>
    </row>
    <row r="8" spans="1:5" ht="15.75">
      <c r="A8" s="286" t="s">
        <v>284</v>
      </c>
      <c r="B8" s="286"/>
      <c r="C8" s="286"/>
      <c r="D8" s="286"/>
      <c r="E8" s="286"/>
    </row>
    <row r="9" spans="1:6" ht="15.75">
      <c r="A9" s="287" t="s">
        <v>7</v>
      </c>
      <c r="B9" s="287"/>
      <c r="C9" s="287"/>
      <c r="D9" s="287"/>
      <c r="E9" s="287"/>
      <c r="F9" s="67"/>
    </row>
    <row r="10" spans="1:6" ht="27.75" customHeight="1">
      <c r="A10" s="288" t="s">
        <v>9</v>
      </c>
      <c r="B10" s="289" t="s">
        <v>289</v>
      </c>
      <c r="C10" s="290" t="s">
        <v>11</v>
      </c>
      <c r="D10" s="291" t="s">
        <v>290</v>
      </c>
      <c r="E10" s="291"/>
      <c r="F10" s="67"/>
    </row>
    <row r="11" spans="1:5" ht="14.25">
      <c r="A11" s="288"/>
      <c r="B11" s="289"/>
      <c r="C11" s="290"/>
      <c r="D11" s="89" t="s">
        <v>291</v>
      </c>
      <c r="E11" s="89" t="s">
        <v>292</v>
      </c>
    </row>
    <row r="12" spans="1:5" ht="11.25" customHeight="1">
      <c r="A12" s="95">
        <v>1</v>
      </c>
      <c r="B12" s="96">
        <v>2</v>
      </c>
      <c r="C12" s="97">
        <v>3</v>
      </c>
      <c r="D12" s="98">
        <v>4</v>
      </c>
      <c r="E12" s="98">
        <v>5</v>
      </c>
    </row>
    <row r="13" spans="1:5" ht="15">
      <c r="A13" s="101" t="s">
        <v>294</v>
      </c>
      <c r="B13" s="102" t="s">
        <v>128</v>
      </c>
      <c r="C13" s="103"/>
      <c r="D13" s="104"/>
      <c r="E13" s="104"/>
    </row>
    <row r="14" spans="1:5" ht="12.75" customHeight="1">
      <c r="A14" s="105" t="s">
        <v>295</v>
      </c>
      <c r="B14" s="106" t="s">
        <v>220</v>
      </c>
      <c r="C14" s="107"/>
      <c r="D14" s="108">
        <v>12472845293</v>
      </c>
      <c r="E14" s="108">
        <v>12377475249</v>
      </c>
    </row>
    <row r="15" spans="1:5" ht="12.75" customHeight="1">
      <c r="A15" s="105" t="s">
        <v>297</v>
      </c>
      <c r="B15" s="110"/>
      <c r="C15" s="107"/>
      <c r="D15" s="109"/>
      <c r="E15" s="109"/>
    </row>
    <row r="16" spans="1:5" ht="12.75" customHeight="1">
      <c r="A16" s="68" t="s">
        <v>298</v>
      </c>
      <c r="B16" s="111" t="s">
        <v>223</v>
      </c>
      <c r="C16" s="107"/>
      <c r="D16" s="109">
        <v>5858927978</v>
      </c>
      <c r="E16" s="109">
        <v>4504474490</v>
      </c>
    </row>
    <row r="17" spans="1:5" ht="12.75" customHeight="1">
      <c r="A17" s="68" t="s">
        <v>299</v>
      </c>
      <c r="B17" s="111" t="s">
        <v>300</v>
      </c>
      <c r="C17" s="107"/>
      <c r="D17" s="109">
        <v>0</v>
      </c>
      <c r="E17" s="109"/>
    </row>
    <row r="18" spans="1:5" ht="12.75" customHeight="1">
      <c r="A18" s="68" t="s">
        <v>301</v>
      </c>
      <c r="B18" s="111" t="s">
        <v>302</v>
      </c>
      <c r="C18" s="107"/>
      <c r="D18" s="109"/>
      <c r="E18" s="109"/>
    </row>
    <row r="19" spans="1:5" ht="12.75" customHeight="1">
      <c r="A19" s="68" t="s">
        <v>304</v>
      </c>
      <c r="B19" s="110" t="s">
        <v>305</v>
      </c>
      <c r="C19" s="107"/>
      <c r="D19" s="109">
        <v>-745538869</v>
      </c>
      <c r="E19" s="109">
        <v>-1731094737</v>
      </c>
    </row>
    <row r="20" spans="1:5" ht="12.75" customHeight="1">
      <c r="A20" s="68" t="s">
        <v>307</v>
      </c>
      <c r="B20" s="110" t="s">
        <v>308</v>
      </c>
      <c r="C20" s="107"/>
      <c r="D20" s="109">
        <v>1117881000</v>
      </c>
      <c r="E20" s="109">
        <v>797419791</v>
      </c>
    </row>
    <row r="21" spans="1:7" ht="15">
      <c r="A21" s="105" t="s">
        <v>309</v>
      </c>
      <c r="B21" s="115" t="s">
        <v>310</v>
      </c>
      <c r="C21" s="116"/>
      <c r="D21" s="117"/>
      <c r="E21" s="117"/>
      <c r="G21" s="84" t="s">
        <v>282</v>
      </c>
    </row>
    <row r="22" spans="1:5" ht="12.75" customHeight="1">
      <c r="A22" s="68" t="s">
        <v>311</v>
      </c>
      <c r="B22" s="111" t="s">
        <v>312</v>
      </c>
      <c r="C22" s="107"/>
      <c r="D22" s="109">
        <v>234146498</v>
      </c>
      <c r="E22" s="109">
        <v>-2377596289</v>
      </c>
    </row>
    <row r="23" spans="1:10" ht="12.75" customHeight="1">
      <c r="A23" s="68" t="s">
        <v>314</v>
      </c>
      <c r="B23" s="110">
        <v>10</v>
      </c>
      <c r="C23" s="107"/>
      <c r="D23" s="109">
        <v>6853436608</v>
      </c>
      <c r="E23" s="109">
        <v>-209951485</v>
      </c>
      <c r="G23" s="85" t="s">
        <v>285</v>
      </c>
      <c r="H23" s="86" t="s">
        <v>286</v>
      </c>
      <c r="I23" s="86" t="s">
        <v>287</v>
      </c>
      <c r="J23" s="86" t="s">
        <v>288</v>
      </c>
    </row>
    <row r="24" spans="1:10" ht="12.75" customHeight="1">
      <c r="A24" s="118" t="s">
        <v>315</v>
      </c>
      <c r="B24" s="110">
        <v>11</v>
      </c>
      <c r="C24" s="107"/>
      <c r="D24" s="109">
        <v>3790718975</v>
      </c>
      <c r="E24" s="109">
        <v>19477804552</v>
      </c>
      <c r="G24" s="87" t="s">
        <v>363</v>
      </c>
      <c r="H24" s="88">
        <v>16715958446</v>
      </c>
      <c r="I24" s="88">
        <v>17000091686</v>
      </c>
      <c r="J24" s="88">
        <f>+H24-I24</f>
        <v>-284133240</v>
      </c>
    </row>
    <row r="25" spans="1:10" ht="12.75" customHeight="1">
      <c r="A25" s="68" t="s">
        <v>316</v>
      </c>
      <c r="B25" s="110">
        <v>12</v>
      </c>
      <c r="C25" s="107"/>
      <c r="D25" s="109">
        <v>-2348772658</v>
      </c>
      <c r="E25" s="109">
        <v>-4849260317</v>
      </c>
      <c r="G25" s="91" t="s">
        <v>355</v>
      </c>
      <c r="H25" s="92">
        <v>1518564318</v>
      </c>
      <c r="I25" s="92">
        <v>1468577576</v>
      </c>
      <c r="J25" s="88">
        <f>+H25-I25</f>
        <v>49986742</v>
      </c>
    </row>
    <row r="26" spans="1:10" ht="12.75" customHeight="1">
      <c r="A26" s="68" t="s">
        <v>356</v>
      </c>
      <c r="B26" s="110">
        <v>13</v>
      </c>
      <c r="C26" s="107"/>
      <c r="D26" s="109">
        <v>-1117881000</v>
      </c>
      <c r="E26" s="109">
        <v>-797419791</v>
      </c>
      <c r="G26" s="93"/>
      <c r="H26" s="94"/>
      <c r="I26" s="94"/>
      <c r="J26" s="92">
        <f>+I26-H26</f>
        <v>0</v>
      </c>
    </row>
    <row r="27" spans="1:10" ht="12.75" customHeight="1">
      <c r="A27" s="68" t="s">
        <v>317</v>
      </c>
      <c r="B27" s="110">
        <v>14</v>
      </c>
      <c r="C27" s="107"/>
      <c r="D27" s="109">
        <v>-2552034390</v>
      </c>
      <c r="E27" s="109">
        <v>-24837051</v>
      </c>
      <c r="G27" s="99" t="s">
        <v>293</v>
      </c>
      <c r="H27" s="100">
        <f>SUM(H24:H26)</f>
        <v>18234522764</v>
      </c>
      <c r="I27" s="100">
        <f>SUM(I24:I26)</f>
        <v>18468669262</v>
      </c>
      <c r="J27" s="100">
        <f>SUM(J24:J26)</f>
        <v>-234146498</v>
      </c>
    </row>
    <row r="28" spans="1:5" ht="12.75" customHeight="1">
      <c r="A28" s="68" t="s">
        <v>318</v>
      </c>
      <c r="B28" s="110">
        <v>15</v>
      </c>
      <c r="C28" s="107"/>
      <c r="D28" s="109"/>
      <c r="E28" s="109"/>
    </row>
    <row r="29" spans="1:7" ht="12.75" customHeight="1">
      <c r="A29" s="68" t="s">
        <v>319</v>
      </c>
      <c r="B29" s="110">
        <v>16</v>
      </c>
      <c r="C29" s="107"/>
      <c r="D29" s="109">
        <v>-1371733545</v>
      </c>
      <c r="E29" s="109">
        <v>-207344785</v>
      </c>
      <c r="G29" s="84" t="s">
        <v>296</v>
      </c>
    </row>
    <row r="30" spans="1:7" ht="12.75" customHeight="1">
      <c r="A30" s="105" t="s">
        <v>320</v>
      </c>
      <c r="B30" s="115" t="s">
        <v>230</v>
      </c>
      <c r="C30" s="107"/>
      <c r="D30" s="117">
        <v>22191995890</v>
      </c>
      <c r="E30" s="117">
        <v>26959669627</v>
      </c>
      <c r="G30" s="84"/>
    </row>
    <row r="31" spans="1:10" ht="12.75" customHeight="1">
      <c r="A31" s="105"/>
      <c r="B31" s="120"/>
      <c r="C31" s="107"/>
      <c r="D31" s="117"/>
      <c r="E31" s="117"/>
      <c r="G31" s="85" t="s">
        <v>285</v>
      </c>
      <c r="H31" s="86" t="s">
        <v>286</v>
      </c>
      <c r="I31" s="86" t="s">
        <v>287</v>
      </c>
      <c r="J31" s="86" t="s">
        <v>288</v>
      </c>
    </row>
    <row r="32" spans="1:10" ht="15">
      <c r="A32" s="116" t="s">
        <v>322</v>
      </c>
      <c r="B32" s="121" t="s">
        <v>128</v>
      </c>
      <c r="C32" s="107"/>
      <c r="D32" s="122"/>
      <c r="E32" s="122"/>
      <c r="G32" s="112"/>
      <c r="H32" s="113"/>
      <c r="I32" s="113"/>
      <c r="J32" s="113"/>
    </row>
    <row r="33" spans="1:10" ht="12.75" customHeight="1">
      <c r="A33" s="68" t="s">
        <v>323</v>
      </c>
      <c r="B33" s="110">
        <v>21</v>
      </c>
      <c r="C33" s="107"/>
      <c r="D33" s="109">
        <v>-18608381001</v>
      </c>
      <c r="E33" s="109">
        <v>-24037938197</v>
      </c>
      <c r="G33" s="91" t="s">
        <v>303</v>
      </c>
      <c r="H33" s="92">
        <v>24325180119</v>
      </c>
      <c r="I33" s="92">
        <v>31178616727</v>
      </c>
      <c r="J33" s="88">
        <f>+H33-I33</f>
        <v>-6853436608</v>
      </c>
    </row>
    <row r="34" spans="1:7" ht="12.75" customHeight="1">
      <c r="A34" s="68" t="s">
        <v>324</v>
      </c>
      <c r="B34" s="110">
        <v>22</v>
      </c>
      <c r="C34" s="107"/>
      <c r="D34" s="109">
        <v>424172364</v>
      </c>
      <c r="E34" s="109">
        <v>1485269064</v>
      </c>
      <c r="G34" s="91" t="s">
        <v>306</v>
      </c>
    </row>
    <row r="35" spans="1:10" ht="12.75" customHeight="1">
      <c r="A35" s="68" t="s">
        <v>364</v>
      </c>
      <c r="B35" s="110">
        <v>23</v>
      </c>
      <c r="C35" s="107"/>
      <c r="D35" s="109">
        <v>-1621999335</v>
      </c>
      <c r="E35" s="109"/>
      <c r="G35" s="99" t="s">
        <v>293</v>
      </c>
      <c r="H35" s="114"/>
      <c r="I35" s="114"/>
      <c r="J35" s="100">
        <f>SUM(J33:J33)</f>
        <v>-6853436608</v>
      </c>
    </row>
    <row r="36" spans="1:5" ht="12.75" customHeight="1">
      <c r="A36" s="68" t="s">
        <v>365</v>
      </c>
      <c r="B36" s="110">
        <v>24</v>
      </c>
      <c r="C36" s="107"/>
      <c r="D36" s="109">
        <v>1107217548</v>
      </c>
      <c r="E36" s="109">
        <v>1293118004</v>
      </c>
    </row>
    <row r="37" spans="1:5" ht="12.75" customHeight="1">
      <c r="A37" s="68" t="s">
        <v>326</v>
      </c>
      <c r="B37" s="110">
        <v>25</v>
      </c>
      <c r="C37" s="107"/>
      <c r="D37" s="109">
        <v>-300000000</v>
      </c>
      <c r="E37" s="109">
        <v>-200000000</v>
      </c>
    </row>
    <row r="38" spans="1:5" ht="12.75" customHeight="1">
      <c r="A38" s="68" t="s">
        <v>327</v>
      </c>
      <c r="B38" s="110">
        <v>26</v>
      </c>
      <c r="C38" s="107"/>
      <c r="D38" s="109">
        <v>0</v>
      </c>
      <c r="E38" s="109"/>
    </row>
    <row r="39" spans="1:7" ht="12.75" customHeight="1">
      <c r="A39" s="68" t="s">
        <v>328</v>
      </c>
      <c r="B39" s="110">
        <v>27</v>
      </c>
      <c r="C39" s="107"/>
      <c r="D39" s="109">
        <v>321366505</v>
      </c>
      <c r="E39" s="109">
        <v>335472000</v>
      </c>
      <c r="G39" s="84" t="s">
        <v>313</v>
      </c>
    </row>
    <row r="40" spans="1:7" ht="12.75" customHeight="1">
      <c r="A40" s="105" t="s">
        <v>330</v>
      </c>
      <c r="B40" s="115" t="s">
        <v>244</v>
      </c>
      <c r="C40" s="107"/>
      <c r="D40" s="108">
        <v>-18677623919</v>
      </c>
      <c r="E40" s="108">
        <v>-21124079129</v>
      </c>
      <c r="G40" s="84"/>
    </row>
    <row r="41" spans="1:10" ht="12.75" customHeight="1">
      <c r="A41" s="68"/>
      <c r="B41" s="110"/>
      <c r="C41" s="107"/>
      <c r="D41" s="109"/>
      <c r="E41" s="109"/>
      <c r="G41" s="85" t="s">
        <v>285</v>
      </c>
      <c r="H41" s="86" t="s">
        <v>286</v>
      </c>
      <c r="I41" s="86" t="s">
        <v>287</v>
      </c>
      <c r="J41" s="86" t="s">
        <v>288</v>
      </c>
    </row>
    <row r="42" spans="1:10" ht="15">
      <c r="A42" s="116" t="s">
        <v>332</v>
      </c>
      <c r="B42" s="120"/>
      <c r="C42" s="107"/>
      <c r="D42" s="117"/>
      <c r="E42" s="117"/>
      <c r="G42" s="13" t="s">
        <v>366</v>
      </c>
      <c r="H42" s="92">
        <v>56375911207</v>
      </c>
      <c r="I42" s="92">
        <v>50487530426</v>
      </c>
      <c r="J42" s="88">
        <f aca="true" t="shared" si="0" ref="J42:J48">+H42-I42</f>
        <v>5888380781</v>
      </c>
    </row>
    <row r="43" spans="1:10" ht="12.75" customHeight="1">
      <c r="A43" s="68" t="s">
        <v>333</v>
      </c>
      <c r="B43" s="110">
        <v>31</v>
      </c>
      <c r="C43" s="107"/>
      <c r="D43" s="117"/>
      <c r="E43" s="117"/>
      <c r="G43" s="13" t="s">
        <v>367</v>
      </c>
      <c r="H43" s="92">
        <v>4189572230</v>
      </c>
      <c r="I43" s="92">
        <v>5494022230</v>
      </c>
      <c r="J43" s="88">
        <f t="shared" si="0"/>
        <v>-1304450000</v>
      </c>
    </row>
    <row r="44" spans="1:10" ht="12.75" customHeight="1">
      <c r="A44" s="68" t="s">
        <v>335</v>
      </c>
      <c r="B44" s="110">
        <v>32</v>
      </c>
      <c r="C44" s="107"/>
      <c r="D44" s="117"/>
      <c r="E44" s="117"/>
      <c r="G44" s="13" t="s">
        <v>359</v>
      </c>
      <c r="H44" s="92">
        <v>-813195337</v>
      </c>
      <c r="I44" s="92">
        <v>-728640687</v>
      </c>
      <c r="J44" s="88">
        <f t="shared" si="0"/>
        <v>-84554650</v>
      </c>
    </row>
    <row r="45" spans="1:10" ht="12.75" customHeight="1">
      <c r="A45" s="68" t="s">
        <v>336</v>
      </c>
      <c r="C45" s="107"/>
      <c r="D45" s="117"/>
      <c r="E45" s="117"/>
      <c r="G45" s="13" t="s">
        <v>360</v>
      </c>
      <c r="H45" s="92">
        <v>-3304450000</v>
      </c>
      <c r="I45" s="92">
        <v>-1304450000</v>
      </c>
      <c r="J45" s="88">
        <f t="shared" si="0"/>
        <v>-2000000000</v>
      </c>
    </row>
    <row r="46" spans="1:10" ht="12.75" customHeight="1">
      <c r="A46" s="68" t="s">
        <v>338</v>
      </c>
      <c r="B46" s="110">
        <v>33</v>
      </c>
      <c r="C46" s="107"/>
      <c r="D46" s="109">
        <v>12000000000</v>
      </c>
      <c r="E46" s="122">
        <v>58261797469</v>
      </c>
      <c r="G46" s="13" t="s">
        <v>361</v>
      </c>
      <c r="H46" s="92">
        <v>-3780047469</v>
      </c>
      <c r="I46" s="92">
        <v>-5084497469</v>
      </c>
      <c r="J46" s="88">
        <f t="shared" si="0"/>
        <v>1304450000</v>
      </c>
    </row>
    <row r="47" spans="1:10" ht="12.75" customHeight="1">
      <c r="A47" s="68" t="s">
        <v>340</v>
      </c>
      <c r="B47" s="110">
        <v>34</v>
      </c>
      <c r="C47" s="107"/>
      <c r="D47" s="109">
        <v>-11304450000</v>
      </c>
      <c r="E47" s="122">
        <v>-57102850000</v>
      </c>
      <c r="G47" s="13" t="s">
        <v>362</v>
      </c>
      <c r="H47" s="92">
        <v>-1371733545</v>
      </c>
      <c r="I47" s="92">
        <v>-1358626389</v>
      </c>
      <c r="J47" s="88">
        <f t="shared" si="0"/>
        <v>-13107156</v>
      </c>
    </row>
    <row r="48" spans="1:10" ht="12.75" customHeight="1">
      <c r="A48" s="68" t="s">
        <v>342</v>
      </c>
      <c r="B48" s="110">
        <v>35</v>
      </c>
      <c r="C48" s="107"/>
      <c r="D48" s="109">
        <v>0</v>
      </c>
      <c r="E48" s="122"/>
      <c r="G48" s="13"/>
      <c r="H48" s="92"/>
      <c r="I48" s="92"/>
      <c r="J48" s="88">
        <f t="shared" si="0"/>
        <v>0</v>
      </c>
    </row>
    <row r="49" spans="1:10" ht="12.75" customHeight="1">
      <c r="A49" s="68" t="s">
        <v>344</v>
      </c>
      <c r="B49" s="110">
        <v>36</v>
      </c>
      <c r="C49" s="107"/>
      <c r="D49" s="109">
        <v>-5916000000</v>
      </c>
      <c r="E49" s="122">
        <v>-5075675000</v>
      </c>
      <c r="G49" s="99" t="s">
        <v>293</v>
      </c>
      <c r="H49" s="100">
        <f>SUM(H42:H48)</f>
        <v>51296057086</v>
      </c>
      <c r="I49" s="100">
        <f>SUM(I42:I48)</f>
        <v>47505338111</v>
      </c>
      <c r="J49" s="100">
        <f>SUM(J42:J48)</f>
        <v>3790718975</v>
      </c>
    </row>
    <row r="50" spans="1:5" ht="12.75" customHeight="1">
      <c r="A50" s="105" t="s">
        <v>346</v>
      </c>
      <c r="B50" s="115" t="s">
        <v>250</v>
      </c>
      <c r="C50" s="107"/>
      <c r="D50" s="117">
        <v>-5220450000</v>
      </c>
      <c r="E50" s="117">
        <v>-3916727531</v>
      </c>
    </row>
    <row r="51" spans="1:7" ht="12.75" customHeight="1">
      <c r="A51" s="116"/>
      <c r="B51" s="120"/>
      <c r="C51" s="107"/>
      <c r="D51" s="117"/>
      <c r="E51" s="117"/>
      <c r="G51" s="84" t="s">
        <v>325</v>
      </c>
    </row>
    <row r="52" spans="1:5" ht="12.75" customHeight="1">
      <c r="A52" s="116" t="s">
        <v>347</v>
      </c>
      <c r="B52" s="120" t="s">
        <v>254</v>
      </c>
      <c r="C52" s="107"/>
      <c r="D52" s="117">
        <v>-1706078029</v>
      </c>
      <c r="E52" s="117">
        <v>1918862967</v>
      </c>
    </row>
    <row r="53" spans="1:10" ht="15">
      <c r="A53" s="116" t="s">
        <v>348</v>
      </c>
      <c r="B53" s="120" t="s">
        <v>261</v>
      </c>
      <c r="C53" s="107"/>
      <c r="D53" s="117">
        <v>2631669072</v>
      </c>
      <c r="E53" s="117">
        <v>712806105</v>
      </c>
      <c r="G53" s="85" t="s">
        <v>285</v>
      </c>
      <c r="H53" s="86" t="s">
        <v>286</v>
      </c>
      <c r="I53" s="86" t="s">
        <v>287</v>
      </c>
      <c r="J53" s="86" t="s">
        <v>288</v>
      </c>
    </row>
    <row r="54" spans="1:10" ht="15">
      <c r="A54" s="116" t="s">
        <v>349</v>
      </c>
      <c r="B54" s="120" t="s">
        <v>262</v>
      </c>
      <c r="C54" s="107"/>
      <c r="D54" s="117"/>
      <c r="E54" s="117"/>
      <c r="G54" s="87" t="s">
        <v>329</v>
      </c>
      <c r="H54" s="88">
        <v>0</v>
      </c>
      <c r="I54" s="88">
        <v>0</v>
      </c>
      <c r="J54" s="88">
        <f>+H54-I54</f>
        <v>0</v>
      </c>
    </row>
    <row r="55" spans="1:10" ht="15">
      <c r="A55" s="124" t="s">
        <v>350</v>
      </c>
      <c r="B55" s="125" t="s">
        <v>265</v>
      </c>
      <c r="C55" s="126" t="s">
        <v>351</v>
      </c>
      <c r="D55" s="100">
        <v>925591043</v>
      </c>
      <c r="E55" s="100">
        <v>2631669072</v>
      </c>
      <c r="G55" s="87" t="s">
        <v>331</v>
      </c>
      <c r="H55" s="92">
        <v>10342291421</v>
      </c>
      <c r="I55" s="92">
        <v>7993518763</v>
      </c>
      <c r="J55" s="88">
        <f>+H55-I55</f>
        <v>2348772658</v>
      </c>
    </row>
    <row r="56" spans="7:10" ht="14.25">
      <c r="G56" s="99" t="s">
        <v>293</v>
      </c>
      <c r="H56" s="100">
        <f>SUM(H54:H55)</f>
        <v>10342291421</v>
      </c>
      <c r="I56" s="100">
        <f>SUM(I54:I55)</f>
        <v>7993518763</v>
      </c>
      <c r="J56" s="100">
        <f>SUM(J54:J55)</f>
        <v>2348772658</v>
      </c>
    </row>
    <row r="57" spans="2:6" ht="15">
      <c r="B57" s="127"/>
      <c r="C57" s="272" t="s">
        <v>368</v>
      </c>
      <c r="D57" s="272"/>
      <c r="E57" s="272"/>
      <c r="F57" s="67"/>
    </row>
    <row r="58" spans="1:7" ht="18">
      <c r="A58" s="128" t="s">
        <v>352</v>
      </c>
      <c r="B58" s="127"/>
      <c r="C58" s="276" t="s">
        <v>353</v>
      </c>
      <c r="D58" s="276"/>
      <c r="E58" s="276"/>
      <c r="G58" s="84" t="s">
        <v>334</v>
      </c>
    </row>
    <row r="59" ht="15">
      <c r="G59" s="84"/>
    </row>
    <row r="60" spans="7:10" ht="14.25">
      <c r="G60" s="85" t="s">
        <v>285</v>
      </c>
      <c r="H60" s="86"/>
      <c r="I60" s="86"/>
      <c r="J60" s="86" t="s">
        <v>337</v>
      </c>
    </row>
    <row r="61" spans="7:10" ht="14.25">
      <c r="G61" s="119" t="s">
        <v>339</v>
      </c>
      <c r="H61" s="92"/>
      <c r="I61" s="92"/>
      <c r="J61" s="92"/>
    </row>
    <row r="62" spans="7:10" ht="14.25">
      <c r="G62" s="13" t="s">
        <v>341</v>
      </c>
      <c r="H62" s="92"/>
      <c r="I62" s="92"/>
      <c r="J62" s="92"/>
    </row>
    <row r="63" spans="7:10" ht="14.25">
      <c r="G63" s="13" t="s">
        <v>343</v>
      </c>
      <c r="H63" s="92"/>
      <c r="I63" s="92"/>
      <c r="J63" s="92">
        <v>1371733545</v>
      </c>
    </row>
    <row r="64" spans="7:10" ht="14.25">
      <c r="G64" s="13" t="s">
        <v>345</v>
      </c>
      <c r="H64" s="92"/>
      <c r="I64" s="92"/>
      <c r="J64" s="92"/>
    </row>
    <row r="65" spans="7:10" ht="14.25">
      <c r="G65" s="13"/>
      <c r="H65" s="92"/>
      <c r="I65" s="92"/>
      <c r="J65" s="92">
        <f>+I65-H65</f>
        <v>0</v>
      </c>
    </row>
    <row r="66" spans="7:10" ht="14.25">
      <c r="G66" s="13"/>
      <c r="H66" s="92"/>
      <c r="I66" s="92"/>
      <c r="J66" s="92">
        <f>+I66-H66</f>
        <v>0</v>
      </c>
    </row>
    <row r="67" spans="7:10" ht="14.25">
      <c r="G67" s="99" t="s">
        <v>293</v>
      </c>
      <c r="H67" s="100">
        <f>SUM(H61:H66)</f>
        <v>0</v>
      </c>
      <c r="I67" s="100">
        <f>SUM(I61:I66)</f>
        <v>0</v>
      </c>
      <c r="J67" s="100">
        <f>SUM(J61:J66)</f>
        <v>1371733545</v>
      </c>
    </row>
  </sheetData>
  <mergeCells count="12">
    <mergeCell ref="C57:E57"/>
    <mergeCell ref="C58:E58"/>
    <mergeCell ref="A8:E8"/>
    <mergeCell ref="A9:E9"/>
    <mergeCell ref="A10:A11"/>
    <mergeCell ref="B10:B11"/>
    <mergeCell ref="C10:C11"/>
    <mergeCell ref="D10:E10"/>
    <mergeCell ref="D4:E4"/>
    <mergeCell ref="D5:E5"/>
    <mergeCell ref="D6:E6"/>
    <mergeCell ref="A7:E7"/>
  </mergeCells>
  <printOptions/>
  <pageMargins left="0.95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38">
      <selection activeCell="A479" sqref="A479"/>
    </sheetView>
  </sheetViews>
  <sheetFormatPr defaultColWidth="8.796875" defaultRowHeight="14.25"/>
  <cols>
    <col min="7" max="7" width="42" style="0" customWidth="1"/>
  </cols>
  <sheetData>
    <row r="1" spans="1:7" ht="15.75">
      <c r="A1" s="295" t="s">
        <v>3</v>
      </c>
      <c r="B1" s="295"/>
      <c r="C1" s="295"/>
      <c r="D1" s="295"/>
      <c r="E1" s="295"/>
      <c r="F1" s="296" t="s">
        <v>369</v>
      </c>
      <c r="G1" s="296"/>
    </row>
    <row r="2" spans="1:7" ht="15">
      <c r="A2" s="129"/>
      <c r="B2" s="130"/>
      <c r="C2" s="261"/>
      <c r="D2" s="261"/>
      <c r="E2" s="261"/>
      <c r="F2" s="261" t="s">
        <v>273</v>
      </c>
      <c r="G2" s="261"/>
    </row>
    <row r="3" spans="1:7" ht="15">
      <c r="A3" s="129"/>
      <c r="B3" s="130"/>
      <c r="C3" s="261"/>
      <c r="D3" s="261"/>
      <c r="E3" s="261"/>
      <c r="F3" s="261" t="s">
        <v>274</v>
      </c>
      <c r="G3" s="261"/>
    </row>
    <row r="4" spans="1:7" ht="15">
      <c r="A4" s="129"/>
      <c r="B4" s="130"/>
      <c r="C4" s="80"/>
      <c r="D4" s="80"/>
      <c r="E4" s="80"/>
      <c r="F4" s="80"/>
      <c r="G4" s="80"/>
    </row>
    <row r="5" spans="1:7" ht="19.5">
      <c r="A5" s="293" t="s">
        <v>370</v>
      </c>
      <c r="B5" s="293"/>
      <c r="C5" s="293"/>
      <c r="D5" s="293"/>
      <c r="E5" s="293"/>
      <c r="F5" s="293"/>
      <c r="G5" s="293"/>
    </row>
    <row r="6" spans="1:7" ht="16.5">
      <c r="A6" s="294" t="s">
        <v>7</v>
      </c>
      <c r="B6" s="294"/>
      <c r="C6" s="294"/>
      <c r="D6" s="294"/>
      <c r="E6" s="294"/>
      <c r="F6" s="294"/>
      <c r="G6" s="294"/>
    </row>
    <row r="7" ht="14.25">
      <c r="B7" s="131"/>
    </row>
    <row r="8" spans="1:7" ht="16.5">
      <c r="A8" s="297" t="s">
        <v>371</v>
      </c>
      <c r="B8" s="297"/>
      <c r="C8" s="297"/>
      <c r="D8" s="297"/>
      <c r="E8" s="297"/>
      <c r="F8" s="297"/>
      <c r="G8" s="297"/>
    </row>
    <row r="9" spans="1:7" ht="16.5">
      <c r="A9" s="292" t="s">
        <v>372</v>
      </c>
      <c r="B9" s="292"/>
      <c r="C9" s="292"/>
      <c r="D9" s="292"/>
      <c r="E9" s="292"/>
      <c r="F9" s="292"/>
      <c r="G9" s="292"/>
    </row>
    <row r="10" spans="1:7" ht="16.5">
      <c r="A10" s="292" t="s">
        <v>373</v>
      </c>
      <c r="B10" s="292"/>
      <c r="C10" s="292"/>
      <c r="D10" s="292"/>
      <c r="E10" s="292"/>
      <c r="F10" s="292"/>
      <c r="G10" s="292"/>
    </row>
    <row r="11" spans="1:7" ht="16.5">
      <c r="A11" s="132" t="s">
        <v>374</v>
      </c>
      <c r="B11" s="132"/>
      <c r="C11" s="132"/>
      <c r="D11" s="132"/>
      <c r="E11" s="132"/>
      <c r="F11" s="132"/>
      <c r="G11" s="132"/>
    </row>
    <row r="12" spans="1:7" ht="16.5">
      <c r="A12" s="292" t="s">
        <v>375</v>
      </c>
      <c r="B12" s="292"/>
      <c r="C12" s="292"/>
      <c r="D12" s="292"/>
      <c r="E12" s="292"/>
      <c r="F12" s="292"/>
      <c r="G12" s="292"/>
    </row>
    <row r="13" spans="1:7" ht="16.5">
      <c r="A13" s="298" t="s">
        <v>376</v>
      </c>
      <c r="B13" s="298"/>
      <c r="C13" s="298"/>
      <c r="D13" s="298"/>
      <c r="E13" s="298"/>
      <c r="F13" s="298"/>
      <c r="G13" s="298"/>
    </row>
    <row r="14" spans="1:7" ht="16.5">
      <c r="A14" s="292" t="s">
        <v>377</v>
      </c>
      <c r="B14" s="292"/>
      <c r="C14" s="292"/>
      <c r="D14" s="292"/>
      <c r="E14" s="292"/>
      <c r="F14" s="292"/>
      <c r="G14" s="292"/>
    </row>
    <row r="15" spans="1:7" ht="16.5">
      <c r="A15" s="297" t="s">
        <v>378</v>
      </c>
      <c r="B15" s="297"/>
      <c r="C15" s="297"/>
      <c r="D15" s="297"/>
      <c r="E15" s="297"/>
      <c r="F15" s="297"/>
      <c r="G15" s="297"/>
    </row>
    <row r="16" spans="1:7" ht="16.5">
      <c r="A16" s="292" t="s">
        <v>379</v>
      </c>
      <c r="B16" s="292"/>
      <c r="C16" s="292"/>
      <c r="D16" s="292"/>
      <c r="E16" s="292"/>
      <c r="F16" s="292"/>
      <c r="G16" s="292"/>
    </row>
    <row r="17" spans="1:7" ht="16.5">
      <c r="A17" s="292" t="s">
        <v>380</v>
      </c>
      <c r="B17" s="292"/>
      <c r="C17" s="292"/>
      <c r="D17" s="292"/>
      <c r="E17" s="292"/>
      <c r="F17" s="292"/>
      <c r="G17" s="292"/>
    </row>
    <row r="18" spans="1:7" ht="16.5">
      <c r="A18" s="297" t="s">
        <v>381</v>
      </c>
      <c r="B18" s="297"/>
      <c r="C18" s="297"/>
      <c r="D18" s="297"/>
      <c r="E18" s="297"/>
      <c r="F18" s="297"/>
      <c r="G18" s="297"/>
    </row>
    <row r="19" spans="1:7" ht="16.5">
      <c r="A19" s="292" t="s">
        <v>382</v>
      </c>
      <c r="B19" s="292"/>
      <c r="C19" s="292"/>
      <c r="D19" s="292"/>
      <c r="E19" s="292"/>
      <c r="F19" s="292"/>
      <c r="G19" s="292"/>
    </row>
    <row r="20" spans="1:7" ht="16.5">
      <c r="A20" s="292" t="s">
        <v>383</v>
      </c>
      <c r="B20" s="292"/>
      <c r="C20" s="292"/>
      <c r="D20" s="292"/>
      <c r="E20" s="292"/>
      <c r="F20" s="292"/>
      <c r="G20" s="292"/>
    </row>
    <row r="21" spans="1:7" ht="16.5">
      <c r="A21" s="292" t="s">
        <v>384</v>
      </c>
      <c r="B21" s="292"/>
      <c r="C21" s="292"/>
      <c r="D21" s="292"/>
      <c r="E21" s="292"/>
      <c r="F21" s="292"/>
      <c r="G21" s="292"/>
    </row>
    <row r="22" spans="1:7" ht="16.5">
      <c r="A22" s="292" t="s">
        <v>385</v>
      </c>
      <c r="B22" s="292"/>
      <c r="C22" s="292"/>
      <c r="D22" s="292"/>
      <c r="E22" s="292"/>
      <c r="F22" s="292"/>
      <c r="G22" s="292"/>
    </row>
    <row r="23" spans="1:7" ht="16.5">
      <c r="A23" s="292" t="s">
        <v>386</v>
      </c>
      <c r="B23" s="292"/>
      <c r="C23" s="292"/>
      <c r="D23" s="292"/>
      <c r="E23" s="292"/>
      <c r="F23" s="292"/>
      <c r="G23" s="292"/>
    </row>
    <row r="24" spans="1:7" ht="16.5">
      <c r="A24" s="297" t="s">
        <v>387</v>
      </c>
      <c r="B24" s="297"/>
      <c r="C24" s="297"/>
      <c r="D24" s="297"/>
      <c r="E24" s="297"/>
      <c r="F24" s="297"/>
      <c r="G24" s="297"/>
    </row>
    <row r="25" spans="1:7" ht="16.5">
      <c r="A25" s="132" t="s">
        <v>388</v>
      </c>
      <c r="B25" s="132"/>
      <c r="C25" s="132"/>
      <c r="D25" s="132"/>
      <c r="E25" s="132"/>
      <c r="F25" s="132"/>
      <c r="G25" s="132"/>
    </row>
    <row r="26" spans="1:7" ht="16.5">
      <c r="A26" s="132" t="s">
        <v>389</v>
      </c>
      <c r="B26" s="132"/>
      <c r="C26" s="132"/>
      <c r="D26" s="132"/>
      <c r="E26" s="132"/>
      <c r="F26" s="132"/>
      <c r="G26" s="132"/>
    </row>
    <row r="27" spans="1:7" ht="16.5">
      <c r="A27" s="292" t="s">
        <v>390</v>
      </c>
      <c r="B27" s="292"/>
      <c r="C27" s="292"/>
      <c r="D27" s="292"/>
      <c r="E27" s="292"/>
      <c r="F27" s="292"/>
      <c r="G27" s="292"/>
    </row>
    <row r="28" spans="1:7" ht="16.5">
      <c r="A28" s="292" t="s">
        <v>391</v>
      </c>
      <c r="B28" s="292"/>
      <c r="C28" s="292"/>
      <c r="D28" s="292"/>
      <c r="E28" s="292"/>
      <c r="F28" s="292"/>
      <c r="G28" s="292"/>
    </row>
    <row r="29" spans="1:7" ht="16.5">
      <c r="A29" s="132" t="s">
        <v>392</v>
      </c>
      <c r="B29" s="132"/>
      <c r="C29" s="132"/>
      <c r="D29" s="132"/>
      <c r="E29" s="132"/>
      <c r="F29" s="132"/>
      <c r="G29" s="132"/>
    </row>
    <row r="30" spans="1:7" ht="16.5">
      <c r="A30" s="132" t="s">
        <v>393</v>
      </c>
      <c r="B30" s="132"/>
      <c r="C30" s="132"/>
      <c r="D30" s="132"/>
      <c r="E30" s="132"/>
      <c r="F30" s="132"/>
      <c r="G30" s="132"/>
    </row>
    <row r="31" spans="1:7" ht="16.5">
      <c r="A31" s="132" t="s">
        <v>394</v>
      </c>
      <c r="B31" s="132"/>
      <c r="C31" s="132"/>
      <c r="D31" s="132"/>
      <c r="E31" s="132"/>
      <c r="F31" s="132"/>
      <c r="G31" s="132"/>
    </row>
    <row r="32" spans="1:7" ht="16.5">
      <c r="A32" s="292" t="s">
        <v>395</v>
      </c>
      <c r="B32" s="292"/>
      <c r="C32" s="292"/>
      <c r="D32" s="292"/>
      <c r="E32" s="292"/>
      <c r="F32" s="292"/>
      <c r="G32" s="292"/>
    </row>
    <row r="33" spans="1:7" ht="16.5">
      <c r="A33" s="132" t="s">
        <v>396</v>
      </c>
      <c r="B33" s="132"/>
      <c r="C33" s="132"/>
      <c r="D33" s="132"/>
      <c r="E33" s="132"/>
      <c r="F33" s="132"/>
      <c r="G33" s="132"/>
    </row>
    <row r="34" spans="1:7" ht="16.5">
      <c r="A34" s="132" t="s">
        <v>397</v>
      </c>
      <c r="B34" s="132"/>
      <c r="C34" s="132"/>
      <c r="D34" s="132"/>
      <c r="E34" s="132"/>
      <c r="F34" s="132"/>
      <c r="G34" s="132"/>
    </row>
    <row r="35" spans="1:7" ht="16.5">
      <c r="A35" s="292" t="s">
        <v>398</v>
      </c>
      <c r="B35" s="292"/>
      <c r="C35" s="292"/>
      <c r="D35" s="292"/>
      <c r="E35" s="292"/>
      <c r="F35" s="292"/>
      <c r="G35" s="292"/>
    </row>
    <row r="36" spans="1:7" ht="16.5">
      <c r="A36" s="292" t="s">
        <v>399</v>
      </c>
      <c r="B36" s="292"/>
      <c r="C36" s="292"/>
      <c r="D36" s="292"/>
      <c r="E36" s="292"/>
      <c r="F36" s="292"/>
      <c r="G36" s="292"/>
    </row>
    <row r="37" spans="1:7" ht="16.5">
      <c r="A37" s="292" t="s">
        <v>400</v>
      </c>
      <c r="B37" s="292"/>
      <c r="C37" s="292"/>
      <c r="D37" s="292"/>
      <c r="E37" s="292"/>
      <c r="F37" s="292"/>
      <c r="G37" s="292"/>
    </row>
    <row r="38" spans="1:7" ht="16.5">
      <c r="A38" s="292" t="s">
        <v>401</v>
      </c>
      <c r="B38" s="292"/>
      <c r="C38" s="292"/>
      <c r="D38" s="292"/>
      <c r="E38" s="292"/>
      <c r="F38" s="292"/>
      <c r="G38" s="292"/>
    </row>
    <row r="39" spans="1:7" ht="16.5">
      <c r="A39" s="292" t="s">
        <v>402</v>
      </c>
      <c r="B39" s="292"/>
      <c r="C39" s="292"/>
      <c r="D39" s="292"/>
      <c r="E39" s="292"/>
      <c r="F39" s="292"/>
      <c r="G39" s="292"/>
    </row>
    <row r="40" spans="1:7" ht="16.5">
      <c r="A40" s="132" t="s">
        <v>403</v>
      </c>
      <c r="B40" s="132"/>
      <c r="C40" s="132"/>
      <c r="D40" s="132"/>
      <c r="E40" s="132"/>
      <c r="F40" s="132"/>
      <c r="G40" s="132"/>
    </row>
    <row r="41" spans="1:7" ht="16.5">
      <c r="A41" s="292" t="s">
        <v>404</v>
      </c>
      <c r="B41" s="292"/>
      <c r="C41" s="292"/>
      <c r="D41" s="292"/>
      <c r="E41" s="292"/>
      <c r="F41" s="292"/>
      <c r="G41" s="292"/>
    </row>
    <row r="42" spans="1:7" ht="16.5">
      <c r="A42" s="292" t="s">
        <v>405</v>
      </c>
      <c r="B42" s="292"/>
      <c r="C42" s="292"/>
      <c r="D42" s="292"/>
      <c r="E42" s="292"/>
      <c r="F42" s="292"/>
      <c r="G42" s="292"/>
    </row>
    <row r="43" spans="1:7" ht="16.5">
      <c r="A43" s="292" t="s">
        <v>406</v>
      </c>
      <c r="B43" s="292"/>
      <c r="C43" s="292"/>
      <c r="D43" s="292"/>
      <c r="E43" s="292"/>
      <c r="F43" s="292"/>
      <c r="G43" s="292"/>
    </row>
    <row r="44" spans="1:7" ht="16.5">
      <c r="A44" s="292" t="s">
        <v>407</v>
      </c>
      <c r="B44" s="292"/>
      <c r="C44" s="292"/>
      <c r="D44" s="292"/>
      <c r="E44" s="292"/>
      <c r="F44" s="292"/>
      <c r="G44" s="292"/>
    </row>
    <row r="45" spans="1:7" ht="16.5">
      <c r="A45" s="292" t="s">
        <v>408</v>
      </c>
      <c r="B45" s="292"/>
      <c r="C45" s="292"/>
      <c r="D45" s="292"/>
      <c r="E45" s="292"/>
      <c r="F45" s="292"/>
      <c r="G45" s="292"/>
    </row>
    <row r="46" spans="1:7" ht="16.5">
      <c r="A46" s="292" t="s">
        <v>409</v>
      </c>
      <c r="B46" s="292"/>
      <c r="C46" s="292"/>
      <c r="D46" s="292"/>
      <c r="E46" s="292"/>
      <c r="F46" s="292"/>
      <c r="G46" s="292"/>
    </row>
    <row r="47" spans="1:7" ht="16.5">
      <c r="A47" s="292" t="s">
        <v>410</v>
      </c>
      <c r="B47" s="292"/>
      <c r="C47" s="292"/>
      <c r="D47" s="292"/>
      <c r="E47" s="292"/>
      <c r="F47" s="292"/>
      <c r="G47" s="292"/>
    </row>
    <row r="48" spans="1:7" ht="16.5">
      <c r="A48" s="292" t="s">
        <v>411</v>
      </c>
      <c r="B48" s="292"/>
      <c r="C48" s="292"/>
      <c r="D48" s="292"/>
      <c r="E48" s="292"/>
      <c r="F48" s="292"/>
      <c r="G48" s="292"/>
    </row>
    <row r="49" spans="1:7" ht="16.5">
      <c r="A49" s="292" t="s">
        <v>412</v>
      </c>
      <c r="B49" s="292"/>
      <c r="C49" s="292"/>
      <c r="D49" s="292"/>
      <c r="E49" s="292"/>
      <c r="F49" s="292"/>
      <c r="G49" s="292"/>
    </row>
    <row r="50" spans="1:7" ht="16.5">
      <c r="A50" s="292" t="s">
        <v>413</v>
      </c>
      <c r="B50" s="292"/>
      <c r="C50" s="292"/>
      <c r="D50" s="292"/>
      <c r="E50" s="292"/>
      <c r="F50" s="292"/>
      <c r="G50" s="292"/>
    </row>
    <row r="51" spans="1:7" ht="16.5">
      <c r="A51" s="292" t="s">
        <v>414</v>
      </c>
      <c r="B51" s="292"/>
      <c r="C51" s="292"/>
      <c r="D51" s="292"/>
      <c r="E51" s="292"/>
      <c r="F51" s="292"/>
      <c r="G51" s="292"/>
    </row>
    <row r="52" spans="1:7" ht="16.5">
      <c r="A52" s="292" t="s">
        <v>415</v>
      </c>
      <c r="B52" s="292"/>
      <c r="C52" s="292"/>
      <c r="D52" s="292"/>
      <c r="E52" s="292"/>
      <c r="F52" s="292"/>
      <c r="G52" s="292"/>
    </row>
    <row r="53" spans="1:7" ht="16.5">
      <c r="A53" s="292" t="s">
        <v>416</v>
      </c>
      <c r="B53" s="292"/>
      <c r="C53" s="292"/>
      <c r="D53" s="292"/>
      <c r="E53" s="292"/>
      <c r="F53" s="292"/>
      <c r="G53" s="292"/>
    </row>
    <row r="54" spans="1:7" ht="16.5">
      <c r="A54" s="292" t="s">
        <v>417</v>
      </c>
      <c r="B54" s="292"/>
      <c r="C54" s="292"/>
      <c r="D54" s="292"/>
      <c r="E54" s="292"/>
      <c r="F54" s="292"/>
      <c r="G54" s="292"/>
    </row>
    <row r="55" spans="1:7" ht="16.5">
      <c r="A55" s="292" t="s">
        <v>418</v>
      </c>
      <c r="B55" s="292"/>
      <c r="C55" s="292"/>
      <c r="D55" s="292"/>
      <c r="E55" s="292"/>
      <c r="F55" s="292"/>
      <c r="G55" s="292"/>
    </row>
    <row r="56" spans="1:7" ht="16.5">
      <c r="A56" s="132" t="s">
        <v>419</v>
      </c>
      <c r="B56" s="132"/>
      <c r="C56" s="132"/>
      <c r="D56" s="132"/>
      <c r="E56" s="132"/>
      <c r="F56" s="132"/>
      <c r="G56" s="132"/>
    </row>
    <row r="57" spans="1:7" ht="16.5">
      <c r="A57" s="132" t="s">
        <v>420</v>
      </c>
      <c r="B57" s="132"/>
      <c r="C57" s="132"/>
      <c r="D57" s="132"/>
      <c r="E57" s="132"/>
      <c r="F57" s="132"/>
      <c r="G57" s="132"/>
    </row>
    <row r="58" spans="1:7" ht="16.5">
      <c r="A58" s="292" t="s">
        <v>421</v>
      </c>
      <c r="B58" s="292"/>
      <c r="C58" s="292"/>
      <c r="D58" s="292"/>
      <c r="E58" s="292"/>
      <c r="F58" s="292"/>
      <c r="G58" s="292"/>
    </row>
    <row r="59" spans="1:7" ht="16.5">
      <c r="A59" s="292" t="s">
        <v>422</v>
      </c>
      <c r="B59" s="292"/>
      <c r="C59" s="292"/>
      <c r="D59" s="292"/>
      <c r="E59" s="292"/>
      <c r="F59" s="292"/>
      <c r="G59" s="292"/>
    </row>
    <row r="60" spans="1:7" ht="16.5">
      <c r="A60" s="292" t="s">
        <v>423</v>
      </c>
      <c r="B60" s="292"/>
      <c r="C60" s="292"/>
      <c r="D60" s="292"/>
      <c r="E60" s="292"/>
      <c r="F60" s="292"/>
      <c r="G60" s="292"/>
    </row>
    <row r="61" spans="1:7" ht="16.5">
      <c r="A61" s="292" t="s">
        <v>424</v>
      </c>
      <c r="B61" s="292"/>
      <c r="C61" s="292"/>
      <c r="D61" s="292"/>
      <c r="E61" s="292"/>
      <c r="F61" s="292"/>
      <c r="G61" s="292"/>
    </row>
    <row r="62" spans="1:7" ht="16.5">
      <c r="A62" s="292" t="s">
        <v>425</v>
      </c>
      <c r="B62" s="292"/>
      <c r="C62" s="292"/>
      <c r="D62" s="292"/>
      <c r="E62" s="292"/>
      <c r="F62" s="292"/>
      <c r="G62" s="292"/>
    </row>
    <row r="63" spans="1:7" ht="16.5">
      <c r="A63" s="292" t="s">
        <v>426</v>
      </c>
      <c r="B63" s="292"/>
      <c r="C63" s="292"/>
      <c r="D63" s="292"/>
      <c r="E63" s="292"/>
      <c r="F63" s="292"/>
      <c r="G63" s="292"/>
    </row>
    <row r="64" spans="1:7" ht="16.5">
      <c r="A64" s="132" t="s">
        <v>427</v>
      </c>
      <c r="B64" s="132"/>
      <c r="C64" s="132"/>
      <c r="D64" s="132"/>
      <c r="E64" s="132"/>
      <c r="F64" s="132"/>
      <c r="G64" s="132"/>
    </row>
    <row r="65" spans="1:7" ht="16.5">
      <c r="A65" s="292" t="s">
        <v>428</v>
      </c>
      <c r="B65" s="292"/>
      <c r="C65" s="292"/>
      <c r="D65" s="292"/>
      <c r="E65" s="292"/>
      <c r="F65" s="292"/>
      <c r="G65" s="292"/>
    </row>
    <row r="66" spans="1:7" ht="16.5">
      <c r="A66" s="132" t="s">
        <v>429</v>
      </c>
      <c r="B66" s="132"/>
      <c r="C66" s="132"/>
      <c r="D66" s="132"/>
      <c r="E66" s="132"/>
      <c r="F66" s="132"/>
      <c r="G66" s="132"/>
    </row>
    <row r="67" spans="1:7" ht="16.5">
      <c r="A67" s="292" t="s">
        <v>430</v>
      </c>
      <c r="B67" s="292"/>
      <c r="C67" s="292"/>
      <c r="D67" s="292"/>
      <c r="E67" s="292"/>
      <c r="F67" s="292"/>
      <c r="G67" s="292"/>
    </row>
    <row r="68" spans="1:7" ht="16.5">
      <c r="A68" s="292" t="s">
        <v>431</v>
      </c>
      <c r="B68" s="292"/>
      <c r="C68" s="292"/>
      <c r="D68" s="292"/>
      <c r="E68" s="292"/>
      <c r="F68" s="292"/>
      <c r="G68" s="292"/>
    </row>
    <row r="69" spans="1:7" ht="16.5">
      <c r="A69" s="292" t="s">
        <v>432</v>
      </c>
      <c r="B69" s="292"/>
      <c r="C69" s="292"/>
      <c r="D69" s="292"/>
      <c r="E69" s="292"/>
      <c r="F69" s="292"/>
      <c r="G69" s="292"/>
    </row>
    <row r="70" spans="1:7" ht="16.5">
      <c r="A70" s="132" t="s">
        <v>433</v>
      </c>
      <c r="B70" s="132"/>
      <c r="C70" s="132"/>
      <c r="D70" s="132"/>
      <c r="E70" s="132"/>
      <c r="F70" s="132"/>
      <c r="G70" s="132"/>
    </row>
    <row r="71" spans="1:7" ht="16.5">
      <c r="A71" s="132" t="s">
        <v>434</v>
      </c>
      <c r="B71" s="132"/>
      <c r="C71" s="132"/>
      <c r="D71" s="132"/>
      <c r="E71" s="132"/>
      <c r="F71" s="132"/>
      <c r="G71" s="132"/>
    </row>
    <row r="72" spans="1:7" ht="16.5">
      <c r="A72" s="292" t="s">
        <v>435</v>
      </c>
      <c r="B72" s="292"/>
      <c r="C72" s="292"/>
      <c r="D72" s="292"/>
      <c r="E72" s="292"/>
      <c r="F72" s="292"/>
      <c r="G72" s="292"/>
    </row>
    <row r="73" spans="1:7" ht="16.5">
      <c r="A73" s="292" t="s">
        <v>436</v>
      </c>
      <c r="B73" s="292"/>
      <c r="C73" s="292"/>
      <c r="D73" s="292"/>
      <c r="E73" s="292"/>
      <c r="F73" s="292"/>
      <c r="G73" s="292"/>
    </row>
    <row r="74" spans="1:7" ht="15" customHeight="1">
      <c r="A74" s="292" t="s">
        <v>437</v>
      </c>
      <c r="B74" s="292"/>
      <c r="C74" s="292"/>
      <c r="D74" s="292"/>
      <c r="E74" s="292"/>
      <c r="F74" s="292"/>
      <c r="G74" s="292"/>
    </row>
    <row r="75" spans="1:7" ht="16.5" customHeight="1">
      <c r="A75" s="299"/>
      <c r="B75" s="299"/>
      <c r="C75" s="299"/>
      <c r="D75" s="299"/>
      <c r="E75" s="299"/>
      <c r="F75" s="299"/>
      <c r="G75" s="299"/>
    </row>
    <row r="76" spans="1:7" ht="18" customHeight="1">
      <c r="A76" s="299"/>
      <c r="B76" s="299"/>
      <c r="C76" s="299"/>
      <c r="D76" s="299"/>
      <c r="E76" s="299"/>
      <c r="F76" s="299"/>
      <c r="G76" s="299"/>
    </row>
  </sheetData>
  <mergeCells count="61">
    <mergeCell ref="A74:G74"/>
    <mergeCell ref="A75:G76"/>
    <mergeCell ref="A68:G68"/>
    <mergeCell ref="A69:G69"/>
    <mergeCell ref="A72:G72"/>
    <mergeCell ref="A73:G73"/>
    <mergeCell ref="A13:G13"/>
    <mergeCell ref="A14:G14"/>
    <mergeCell ref="A8:G8"/>
    <mergeCell ref="A9:G9"/>
    <mergeCell ref="A10:G10"/>
    <mergeCell ref="A12:G12"/>
    <mergeCell ref="A22:G22"/>
    <mergeCell ref="A23:G23"/>
    <mergeCell ref="A24:G24"/>
    <mergeCell ref="A15:G15"/>
    <mergeCell ref="A18:G18"/>
    <mergeCell ref="A20:G20"/>
    <mergeCell ref="A21:G21"/>
    <mergeCell ref="A16:G16"/>
    <mergeCell ref="A17:G17"/>
    <mergeCell ref="A19:G19"/>
    <mergeCell ref="A63:G63"/>
    <mergeCell ref="A65:G65"/>
    <mergeCell ref="A67:G67"/>
    <mergeCell ref="A1:E1"/>
    <mergeCell ref="F1:G1"/>
    <mergeCell ref="C2:E2"/>
    <mergeCell ref="F2:G2"/>
    <mergeCell ref="A28:G28"/>
    <mergeCell ref="A27:G27"/>
    <mergeCell ref="A37:G37"/>
    <mergeCell ref="A36:G36"/>
    <mergeCell ref="A35:G35"/>
    <mergeCell ref="A32:G32"/>
    <mergeCell ref="A60:G60"/>
    <mergeCell ref="A38:G38"/>
    <mergeCell ref="A39:G39"/>
    <mergeCell ref="A41:G41"/>
    <mergeCell ref="A42:G42"/>
    <mergeCell ref="A43:G43"/>
    <mergeCell ref="A44:G44"/>
    <mergeCell ref="C3:E3"/>
    <mergeCell ref="F3:G3"/>
    <mergeCell ref="A5:G5"/>
    <mergeCell ref="A6:G6"/>
    <mergeCell ref="A52:G52"/>
    <mergeCell ref="A53:G53"/>
    <mergeCell ref="A54:G54"/>
    <mergeCell ref="A55:G55"/>
    <mergeCell ref="A58:G58"/>
    <mergeCell ref="A59:G59"/>
    <mergeCell ref="A61:G61"/>
    <mergeCell ref="A62:G62"/>
    <mergeCell ref="A49:G49"/>
    <mergeCell ref="A50:G50"/>
    <mergeCell ref="A51:G51"/>
    <mergeCell ref="A45:G45"/>
    <mergeCell ref="A46:G46"/>
    <mergeCell ref="A47:G47"/>
    <mergeCell ref="A48:G48"/>
  </mergeCells>
  <printOptions/>
  <pageMargins left="0.76" right="0.25" top="0.49" bottom="0.5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317"/>
  <sheetViews>
    <sheetView workbookViewId="0" topLeftCell="A298">
      <selection activeCell="A938" sqref="A1:D938"/>
    </sheetView>
  </sheetViews>
  <sheetFormatPr defaultColWidth="8.796875" defaultRowHeight="14.25"/>
  <cols>
    <col min="1" max="1" width="3.69921875" style="0" customWidth="1"/>
    <col min="2" max="2" width="61.8984375" style="0" customWidth="1"/>
    <col min="3" max="3" width="14" style="0" customWidth="1"/>
    <col min="4" max="4" width="13" style="0" customWidth="1"/>
    <col min="5" max="5" width="16.09765625" style="0" customWidth="1"/>
    <col min="6" max="6" width="12.59765625" style="133" customWidth="1"/>
    <col min="7" max="7" width="13.5" style="133" bestFit="1" customWidth="1"/>
    <col min="8" max="8" width="10.3984375" style="133" customWidth="1"/>
    <col min="9" max="9" width="11.19921875" style="133" customWidth="1"/>
  </cols>
  <sheetData>
    <row r="4" ht="14.25">
      <c r="B4" t="s">
        <v>7</v>
      </c>
    </row>
    <row r="5" spans="1:4" ht="15.75">
      <c r="A5" s="208" t="s">
        <v>707</v>
      </c>
      <c r="B5" s="300" t="s">
        <v>708</v>
      </c>
      <c r="C5" s="300"/>
      <c r="D5" s="300"/>
    </row>
    <row r="6" spans="1:4" ht="18">
      <c r="A6" s="134"/>
      <c r="C6" s="135"/>
      <c r="D6" s="135"/>
    </row>
    <row r="7" spans="1:4" ht="15.75">
      <c r="A7" s="136" t="s">
        <v>438</v>
      </c>
      <c r="B7" s="137" t="s">
        <v>285</v>
      </c>
      <c r="C7" s="138" t="s">
        <v>439</v>
      </c>
      <c r="D7" s="138" t="s">
        <v>440</v>
      </c>
    </row>
    <row r="8" spans="1:4" ht="15">
      <c r="A8" s="218">
        <v>1</v>
      </c>
      <c r="B8" s="218">
        <v>2</v>
      </c>
      <c r="C8" s="218">
        <v>3</v>
      </c>
      <c r="D8" s="218">
        <v>4</v>
      </c>
    </row>
    <row r="9" spans="1:4" ht="15.75">
      <c r="A9" s="139">
        <v>1</v>
      </c>
      <c r="B9" s="140" t="s">
        <v>441</v>
      </c>
      <c r="C9" s="141"/>
      <c r="D9" s="141"/>
    </row>
    <row r="10" spans="1:4" ht="18">
      <c r="A10" s="142" t="s">
        <v>358</v>
      </c>
      <c r="B10" s="143" t="s">
        <v>442</v>
      </c>
      <c r="C10" s="122">
        <v>14607629</v>
      </c>
      <c r="D10" s="122">
        <v>862752272</v>
      </c>
    </row>
    <row r="11" spans="1:4" ht="18">
      <c r="A11" s="142" t="s">
        <v>358</v>
      </c>
      <c r="B11" s="144" t="s">
        <v>443</v>
      </c>
      <c r="C11" s="122">
        <v>910983414</v>
      </c>
      <c r="D11" s="122">
        <v>1768916800</v>
      </c>
    </row>
    <row r="12" spans="1:4" ht="18">
      <c r="A12" s="142" t="s">
        <v>358</v>
      </c>
      <c r="B12" s="143" t="s">
        <v>444</v>
      </c>
      <c r="C12" s="122"/>
      <c r="D12" s="122"/>
    </row>
    <row r="13" spans="1:4" ht="18">
      <c r="A13" s="145"/>
      <c r="B13" s="77" t="s">
        <v>445</v>
      </c>
      <c r="C13" s="100">
        <f>SUM(C10:C12)</f>
        <v>925591043</v>
      </c>
      <c r="D13" s="100">
        <f>SUM(D10:D12)</f>
        <v>2631669072</v>
      </c>
    </row>
    <row r="14" spans="1:4" ht="15.75">
      <c r="A14" s="146">
        <v>2</v>
      </c>
      <c r="B14" s="147" t="s">
        <v>446</v>
      </c>
      <c r="C14" s="148"/>
      <c r="D14" s="148"/>
    </row>
    <row r="15" spans="1:4" ht="15.75">
      <c r="A15" s="139">
        <v>3</v>
      </c>
      <c r="B15" s="140" t="s">
        <v>447</v>
      </c>
      <c r="C15" s="149" t="s">
        <v>439</v>
      </c>
      <c r="D15" s="149" t="s">
        <v>440</v>
      </c>
    </row>
    <row r="16" spans="1:4" ht="18">
      <c r="A16" s="142" t="s">
        <v>358</v>
      </c>
      <c r="B16" s="150" t="s">
        <v>448</v>
      </c>
      <c r="C16" s="122"/>
      <c r="D16" s="122">
        <v>0</v>
      </c>
    </row>
    <row r="17" spans="1:4" ht="18">
      <c r="A17" s="142" t="s">
        <v>358</v>
      </c>
      <c r="B17" s="150" t="s">
        <v>449</v>
      </c>
      <c r="C17" s="122"/>
      <c r="D17" s="122">
        <v>0</v>
      </c>
    </row>
    <row r="18" spans="1:4" ht="18">
      <c r="A18" s="142" t="s">
        <v>358</v>
      </c>
      <c r="B18" s="150" t="s">
        <v>450</v>
      </c>
      <c r="C18" s="122"/>
      <c r="D18" s="122">
        <v>0</v>
      </c>
    </row>
    <row r="19" spans="1:4" ht="18">
      <c r="A19" s="142" t="s">
        <v>358</v>
      </c>
      <c r="B19" s="150" t="s">
        <v>451</v>
      </c>
      <c r="C19" s="122">
        <v>3656373463</v>
      </c>
      <c r="D19" s="122">
        <v>4535279142</v>
      </c>
    </row>
    <row r="20" spans="1:4" ht="18">
      <c r="A20" s="145"/>
      <c r="B20" s="77" t="s">
        <v>445</v>
      </c>
      <c r="C20" s="100">
        <f>SUM(C16:C19)</f>
        <v>3656373463</v>
      </c>
      <c r="D20" s="100">
        <f>SUM(D16:D19)</f>
        <v>4535279142</v>
      </c>
    </row>
    <row r="21" spans="1:4" ht="15.75">
      <c r="A21" s="139">
        <v>4</v>
      </c>
      <c r="B21" s="140" t="s">
        <v>303</v>
      </c>
      <c r="C21" s="138" t="s">
        <v>439</v>
      </c>
      <c r="D21" s="138" t="s">
        <v>440</v>
      </c>
    </row>
    <row r="22" spans="1:4" ht="18">
      <c r="A22" s="142" t="s">
        <v>358</v>
      </c>
      <c r="B22" s="150" t="s">
        <v>452</v>
      </c>
      <c r="C22" s="122"/>
      <c r="D22" s="122"/>
    </row>
    <row r="23" spans="1:4" ht="18">
      <c r="A23" s="142" t="s">
        <v>358</v>
      </c>
      <c r="B23" s="150" t="s">
        <v>453</v>
      </c>
      <c r="C23" s="122">
        <v>1613157996</v>
      </c>
      <c r="D23" s="122">
        <v>4553377885</v>
      </c>
    </row>
    <row r="24" spans="1:4" ht="18">
      <c r="A24" s="142" t="s">
        <v>358</v>
      </c>
      <c r="B24" s="150" t="s">
        <v>454</v>
      </c>
      <c r="C24" s="122"/>
      <c r="D24" s="122">
        <v>0</v>
      </c>
    </row>
    <row r="25" spans="1:4" ht="18">
      <c r="A25" s="142" t="s">
        <v>358</v>
      </c>
      <c r="B25" s="150" t="s">
        <v>455</v>
      </c>
      <c r="C25" s="122">
        <v>20574606704</v>
      </c>
      <c r="D25" s="122">
        <v>24564914587</v>
      </c>
    </row>
    <row r="26" spans="1:4" ht="18">
      <c r="A26" s="142" t="s">
        <v>358</v>
      </c>
      <c r="B26" s="150" t="s">
        <v>456</v>
      </c>
      <c r="C26" s="122"/>
      <c r="D26" s="122">
        <v>0</v>
      </c>
    </row>
    <row r="27" spans="1:4" ht="18">
      <c r="A27" s="142" t="s">
        <v>358</v>
      </c>
      <c r="B27" s="150" t="s">
        <v>457</v>
      </c>
      <c r="C27" s="122">
        <v>2137415419</v>
      </c>
      <c r="D27" s="122">
        <v>2060324255</v>
      </c>
    </row>
    <row r="28" spans="1:4" ht="18">
      <c r="A28" s="142" t="s">
        <v>358</v>
      </c>
      <c r="B28" s="150" t="s">
        <v>458</v>
      </c>
      <c r="C28" s="122"/>
      <c r="D28" s="122">
        <v>0</v>
      </c>
    </row>
    <row r="29" spans="1:4" ht="18">
      <c r="A29" s="142" t="s">
        <v>358</v>
      </c>
      <c r="B29" s="150" t="s">
        <v>459</v>
      </c>
      <c r="C29" s="122"/>
      <c r="D29" s="122">
        <v>0</v>
      </c>
    </row>
    <row r="30" spans="1:4" ht="18">
      <c r="A30" s="142" t="s">
        <v>358</v>
      </c>
      <c r="B30" s="150" t="s">
        <v>460</v>
      </c>
      <c r="C30" s="122"/>
      <c r="D30" s="122">
        <v>0</v>
      </c>
    </row>
    <row r="31" spans="1:4" ht="18">
      <c r="A31" s="145"/>
      <c r="B31" s="77" t="s">
        <v>461</v>
      </c>
      <c r="C31" s="100">
        <f>SUM(C22:C30)</f>
        <v>24325180119</v>
      </c>
      <c r="D31" s="100">
        <f>SUM(D22:D30)</f>
        <v>31178616727</v>
      </c>
    </row>
    <row r="32" spans="1:4" ht="15.75">
      <c r="A32" s="151">
        <v>5</v>
      </c>
      <c r="B32" s="152" t="s">
        <v>462</v>
      </c>
      <c r="C32" s="138" t="s">
        <v>439</v>
      </c>
      <c r="D32" s="138" t="s">
        <v>440</v>
      </c>
    </row>
    <row r="33" spans="1:4" ht="18">
      <c r="A33" s="142" t="s">
        <v>358</v>
      </c>
      <c r="B33" s="153" t="s">
        <v>463</v>
      </c>
      <c r="C33" s="122">
        <v>1144564318</v>
      </c>
      <c r="D33" s="122"/>
    </row>
    <row r="34" spans="1:4" ht="18">
      <c r="A34" s="154" t="s">
        <v>358</v>
      </c>
      <c r="B34" s="155" t="s">
        <v>464</v>
      </c>
      <c r="C34" s="156"/>
      <c r="D34" s="122"/>
    </row>
    <row r="35" spans="1:4" ht="18">
      <c r="A35" s="154" t="s">
        <v>358</v>
      </c>
      <c r="B35" s="155" t="s">
        <v>465</v>
      </c>
      <c r="C35" s="156"/>
      <c r="D35" s="122"/>
    </row>
    <row r="36" spans="1:4" ht="18">
      <c r="A36" s="154" t="s">
        <v>358</v>
      </c>
      <c r="B36" s="155" t="s">
        <v>466</v>
      </c>
      <c r="C36" s="156"/>
      <c r="D36" s="122"/>
    </row>
    <row r="37" spans="1:4" ht="18">
      <c r="A37" s="154" t="s">
        <v>358</v>
      </c>
      <c r="B37" s="155" t="s">
        <v>467</v>
      </c>
      <c r="C37" s="156"/>
      <c r="D37" s="122"/>
    </row>
    <row r="38" spans="1:4" ht="18">
      <c r="A38" s="145"/>
      <c r="B38" s="157" t="s">
        <v>468</v>
      </c>
      <c r="C38" s="100">
        <f>SUM(C33:C37)</f>
        <v>1144564318</v>
      </c>
      <c r="D38" s="100">
        <f>SUM(D33:D37)</f>
        <v>0</v>
      </c>
    </row>
    <row r="39" spans="1:4" ht="15.75">
      <c r="A39" s="151">
        <v>6</v>
      </c>
      <c r="B39" s="152" t="s">
        <v>469</v>
      </c>
      <c r="C39" s="138" t="s">
        <v>439</v>
      </c>
      <c r="D39" s="138" t="s">
        <v>440</v>
      </c>
    </row>
    <row r="40" spans="1:4" ht="18">
      <c r="A40" s="142" t="s">
        <v>358</v>
      </c>
      <c r="B40" s="153" t="s">
        <v>470</v>
      </c>
      <c r="C40" s="122"/>
      <c r="D40" s="122"/>
    </row>
    <row r="41" spans="1:4" ht="18">
      <c r="A41" s="142"/>
      <c r="B41" s="158" t="s">
        <v>471</v>
      </c>
      <c r="C41" s="117"/>
      <c r="D41" s="117"/>
    </row>
    <row r="42" spans="1:4" ht="18">
      <c r="A42" s="142" t="s">
        <v>358</v>
      </c>
      <c r="B42" s="153" t="s">
        <v>472</v>
      </c>
      <c r="C42" s="122"/>
      <c r="D42" s="122"/>
    </row>
    <row r="43" spans="1:4" ht="18">
      <c r="A43" s="145"/>
      <c r="B43" s="157" t="s">
        <v>468</v>
      </c>
      <c r="C43" s="117">
        <f>SUM(C40:C42)</f>
        <v>0</v>
      </c>
      <c r="D43" s="117">
        <f>SUM(D40:D42)</f>
        <v>0</v>
      </c>
    </row>
    <row r="44" spans="1:4" ht="15.75">
      <c r="A44" s="139">
        <v>7</v>
      </c>
      <c r="B44" s="140" t="s">
        <v>473</v>
      </c>
      <c r="C44" s="138" t="s">
        <v>439</v>
      </c>
      <c r="D44" s="138" t="s">
        <v>440</v>
      </c>
    </row>
    <row r="45" spans="1:4" ht="18">
      <c r="A45" s="142" t="s">
        <v>358</v>
      </c>
      <c r="B45" s="153" t="s">
        <v>474</v>
      </c>
      <c r="C45" s="122"/>
      <c r="D45" s="122"/>
    </row>
    <row r="46" spans="1:4" ht="18">
      <c r="A46" s="142" t="s">
        <v>358</v>
      </c>
      <c r="B46" s="153" t="s">
        <v>475</v>
      </c>
      <c r="C46" s="122"/>
      <c r="D46" s="122"/>
    </row>
    <row r="47" spans="1:4" ht="18">
      <c r="A47" s="142" t="s">
        <v>358</v>
      </c>
      <c r="B47" s="153" t="s">
        <v>476</v>
      </c>
      <c r="C47" s="122"/>
      <c r="D47" s="122"/>
    </row>
    <row r="48" spans="1:4" ht="18">
      <c r="A48" s="142" t="s">
        <v>358</v>
      </c>
      <c r="B48" s="153" t="s">
        <v>473</v>
      </c>
      <c r="C48" s="122">
        <v>42701000</v>
      </c>
      <c r="D48" s="122">
        <v>42701000</v>
      </c>
    </row>
    <row r="49" spans="1:4" ht="18">
      <c r="A49" s="145"/>
      <c r="B49" s="159" t="s">
        <v>468</v>
      </c>
      <c r="C49" s="100">
        <f>SUM(C45:C48)</f>
        <v>42701000</v>
      </c>
      <c r="D49" s="100">
        <f>SUM(D45:D48)</f>
        <v>42701000</v>
      </c>
    </row>
    <row r="50" spans="1:4" ht="15.75">
      <c r="A50" s="146">
        <v>8</v>
      </c>
      <c r="B50" s="160" t="s">
        <v>477</v>
      </c>
      <c r="C50" s="161"/>
      <c r="D50" s="161"/>
    </row>
    <row r="51" spans="1:4" ht="15.75">
      <c r="A51" s="146">
        <v>9</v>
      </c>
      <c r="B51" s="160" t="s">
        <v>478</v>
      </c>
      <c r="C51" s="161"/>
      <c r="D51" s="161"/>
    </row>
    <row r="52" spans="1:4" ht="15.75">
      <c r="A52" s="146">
        <v>10</v>
      </c>
      <c r="B52" s="160" t="s">
        <v>479</v>
      </c>
      <c r="C52" s="161"/>
      <c r="D52" s="161"/>
    </row>
    <row r="53" spans="1:4" ht="15.75">
      <c r="A53" s="146">
        <v>11</v>
      </c>
      <c r="B53" s="160" t="s">
        <v>480</v>
      </c>
      <c r="C53" s="148" t="s">
        <v>439</v>
      </c>
      <c r="D53" s="148" t="s">
        <v>440</v>
      </c>
    </row>
    <row r="54" spans="1:4" ht="18">
      <c r="A54" s="162" t="s">
        <v>358</v>
      </c>
      <c r="B54" s="163" t="s">
        <v>481</v>
      </c>
      <c r="C54" s="141">
        <v>2448162239</v>
      </c>
      <c r="D54" s="117">
        <v>2968270220</v>
      </c>
    </row>
    <row r="55" spans="1:4" ht="18">
      <c r="A55" s="142"/>
      <c r="B55" s="164" t="s">
        <v>482</v>
      </c>
      <c r="C55" s="117"/>
      <c r="D55" s="117"/>
    </row>
    <row r="56" spans="1:4" ht="18">
      <c r="A56" s="142"/>
      <c r="B56" s="164" t="s">
        <v>483</v>
      </c>
      <c r="C56" s="117"/>
      <c r="D56" s="117"/>
    </row>
    <row r="57" spans="1:4" ht="18">
      <c r="A57" s="142"/>
      <c r="B57" s="164" t="s">
        <v>483</v>
      </c>
      <c r="C57" s="117"/>
      <c r="D57" s="117"/>
    </row>
    <row r="58" spans="1:4" ht="15.75">
      <c r="A58" s="77">
        <v>12</v>
      </c>
      <c r="B58" s="165" t="s">
        <v>484</v>
      </c>
      <c r="C58" s="117"/>
      <c r="D58" s="117"/>
    </row>
    <row r="59" spans="1:4" ht="15.75">
      <c r="A59" s="146">
        <v>13</v>
      </c>
      <c r="B59" s="160" t="s">
        <v>485</v>
      </c>
      <c r="C59" s="148"/>
      <c r="D59" s="148"/>
    </row>
    <row r="60" spans="1:4" ht="15.75">
      <c r="A60" s="139">
        <v>14</v>
      </c>
      <c r="B60" s="166" t="s">
        <v>331</v>
      </c>
      <c r="C60" s="149" t="s">
        <v>439</v>
      </c>
      <c r="D60" s="149" t="s">
        <v>440</v>
      </c>
    </row>
    <row r="61" spans="1:4" ht="15">
      <c r="A61" s="167" t="s">
        <v>358</v>
      </c>
      <c r="B61" s="164" t="s">
        <v>486</v>
      </c>
      <c r="C61" s="117"/>
      <c r="D61" s="117"/>
    </row>
    <row r="62" spans="1:4" ht="15">
      <c r="A62" s="167" t="s">
        <v>358</v>
      </c>
      <c r="B62" s="164" t="s">
        <v>487</v>
      </c>
      <c r="C62" s="117"/>
      <c r="D62" s="117"/>
    </row>
    <row r="63" spans="1:4" ht="15">
      <c r="A63" s="167" t="s">
        <v>358</v>
      </c>
      <c r="B63" s="164" t="s">
        <v>488</v>
      </c>
      <c r="C63" s="117"/>
      <c r="D63" s="117"/>
    </row>
    <row r="64" spans="1:4" ht="15">
      <c r="A64" s="167" t="s">
        <v>358</v>
      </c>
      <c r="B64" s="164" t="s">
        <v>489</v>
      </c>
      <c r="C64" s="117"/>
      <c r="D64" s="117"/>
    </row>
    <row r="65" spans="1:4" ht="15">
      <c r="A65" s="167"/>
      <c r="B65" s="164" t="s">
        <v>490</v>
      </c>
      <c r="C65" s="117"/>
      <c r="D65" s="117"/>
    </row>
    <row r="66" spans="1:4" ht="15">
      <c r="A66" s="168" t="s">
        <v>358</v>
      </c>
      <c r="B66" s="164" t="s">
        <v>331</v>
      </c>
      <c r="C66" s="122">
        <v>10342291421</v>
      </c>
      <c r="D66" s="122">
        <v>7993518763</v>
      </c>
    </row>
    <row r="67" spans="1:4" ht="15.75">
      <c r="A67" s="169"/>
      <c r="B67" s="170" t="s">
        <v>468</v>
      </c>
      <c r="C67" s="117">
        <f>SUM(C61:C66)</f>
        <v>10342291421</v>
      </c>
      <c r="D67" s="117">
        <f>SUM(D61:D66)</f>
        <v>7993518763</v>
      </c>
    </row>
    <row r="68" spans="1:4" ht="15.75">
      <c r="A68" s="139">
        <v>15</v>
      </c>
      <c r="B68" s="152" t="s">
        <v>360</v>
      </c>
      <c r="C68" s="138" t="s">
        <v>439</v>
      </c>
      <c r="D68" s="138" t="s">
        <v>440</v>
      </c>
    </row>
    <row r="69" spans="1:4" ht="18">
      <c r="A69" s="142" t="s">
        <v>358</v>
      </c>
      <c r="B69" s="143" t="s">
        <v>491</v>
      </c>
      <c r="C69" s="122">
        <v>2000000000</v>
      </c>
      <c r="D69" s="122"/>
    </row>
    <row r="70" spans="1:4" ht="18">
      <c r="A70" s="142" t="s">
        <v>358</v>
      </c>
      <c r="B70" s="143" t="s">
        <v>492</v>
      </c>
      <c r="C70" s="122">
        <v>1304450000</v>
      </c>
      <c r="D70" s="122">
        <v>1304450000</v>
      </c>
    </row>
    <row r="71" spans="1:4" ht="18">
      <c r="A71" s="145" t="s">
        <v>358</v>
      </c>
      <c r="B71" s="157" t="s">
        <v>468</v>
      </c>
      <c r="C71" s="117">
        <f>SUM(C69:C70)</f>
        <v>3304450000</v>
      </c>
      <c r="D71" s="117">
        <f>SUM(D69:D70)</f>
        <v>1304450000</v>
      </c>
    </row>
    <row r="72" spans="1:4" ht="15.75">
      <c r="A72" s="139">
        <v>16</v>
      </c>
      <c r="B72" s="140" t="s">
        <v>493</v>
      </c>
      <c r="C72" s="138" t="s">
        <v>439</v>
      </c>
      <c r="D72" s="138" t="s">
        <v>440</v>
      </c>
    </row>
    <row r="73" spans="1:4" ht="18">
      <c r="A73" s="142" t="s">
        <v>358</v>
      </c>
      <c r="B73" s="143" t="s">
        <v>494</v>
      </c>
      <c r="C73" s="122">
        <v>0</v>
      </c>
      <c r="D73" s="122"/>
    </row>
    <row r="74" spans="1:4" ht="18">
      <c r="A74" s="142" t="s">
        <v>358</v>
      </c>
      <c r="B74" s="143" t="s">
        <v>495</v>
      </c>
      <c r="C74" s="122"/>
      <c r="D74" s="122"/>
    </row>
    <row r="75" spans="1:4" ht="18">
      <c r="A75" s="142" t="s">
        <v>358</v>
      </c>
      <c r="B75" s="143" t="s">
        <v>496</v>
      </c>
      <c r="C75" s="122"/>
      <c r="D75" s="122"/>
    </row>
    <row r="76" spans="1:4" ht="18">
      <c r="A76" s="142" t="s">
        <v>358</v>
      </c>
      <c r="B76" s="143" t="s">
        <v>497</v>
      </c>
      <c r="C76" s="122">
        <v>813195337</v>
      </c>
      <c r="D76" s="122">
        <v>728640687</v>
      </c>
    </row>
    <row r="77" spans="1:4" ht="18">
      <c r="A77" s="142" t="s">
        <v>358</v>
      </c>
      <c r="B77" s="171" t="s">
        <v>498</v>
      </c>
      <c r="C77" s="122">
        <v>11110564</v>
      </c>
      <c r="D77" s="122"/>
    </row>
    <row r="78" spans="1:4" ht="18">
      <c r="A78" s="142" t="s">
        <v>358</v>
      </c>
      <c r="B78" s="171" t="s">
        <v>499</v>
      </c>
      <c r="C78" s="172"/>
      <c r="D78" s="122"/>
    </row>
    <row r="79" spans="1:4" ht="18">
      <c r="A79" s="142" t="s">
        <v>358</v>
      </c>
      <c r="B79" s="171" t="s">
        <v>500</v>
      </c>
      <c r="C79" s="172"/>
      <c r="D79" s="122"/>
    </row>
    <row r="80" spans="1:4" ht="18">
      <c r="A80" s="142" t="s">
        <v>358</v>
      </c>
      <c r="B80" s="171" t="s">
        <v>501</v>
      </c>
      <c r="C80" s="172"/>
      <c r="D80" s="122"/>
    </row>
    <row r="81" spans="1:4" ht="18">
      <c r="A81" s="142" t="s">
        <v>358</v>
      </c>
      <c r="B81" s="171" t="s">
        <v>502</v>
      </c>
      <c r="C81" s="172"/>
      <c r="D81" s="122"/>
    </row>
    <row r="82" spans="1:4" ht="18">
      <c r="A82" s="145"/>
      <c r="B82" s="157" t="s">
        <v>468</v>
      </c>
      <c r="C82" s="141">
        <f>SUM(C73:C81)</f>
        <v>824305901</v>
      </c>
      <c r="D82" s="141">
        <f>SUM(D73:D81)</f>
        <v>728640687</v>
      </c>
    </row>
    <row r="83" spans="1:4" ht="15.75">
      <c r="A83" s="139">
        <v>17</v>
      </c>
      <c r="B83" s="140" t="s">
        <v>321</v>
      </c>
      <c r="C83" s="138" t="s">
        <v>439</v>
      </c>
      <c r="D83" s="138" t="s">
        <v>440</v>
      </c>
    </row>
    <row r="84" spans="1:4" ht="18">
      <c r="A84" s="142" t="s">
        <v>358</v>
      </c>
      <c r="B84" s="143" t="s">
        <v>503</v>
      </c>
      <c r="C84" s="173"/>
      <c r="D84" s="122"/>
    </row>
    <row r="85" spans="1:4" ht="18">
      <c r="A85" s="142" t="s">
        <v>358</v>
      </c>
      <c r="B85" s="143" t="s">
        <v>504</v>
      </c>
      <c r="C85" s="173"/>
      <c r="D85" s="122"/>
    </row>
    <row r="86" spans="1:4" ht="18">
      <c r="A86" s="142" t="s">
        <v>358</v>
      </c>
      <c r="B86" s="143" t="s">
        <v>505</v>
      </c>
      <c r="C86" s="122"/>
      <c r="D86" s="122"/>
    </row>
    <row r="87" spans="1:4" ht="18">
      <c r="A87" s="154"/>
      <c r="B87" s="143" t="s">
        <v>506</v>
      </c>
      <c r="C87" s="156">
        <v>24466233</v>
      </c>
      <c r="D87" s="122">
        <v>1309630123</v>
      </c>
    </row>
    <row r="88" spans="1:4" ht="18">
      <c r="A88" s="145"/>
      <c r="B88" s="77" t="s">
        <v>445</v>
      </c>
      <c r="C88" s="100">
        <f>SUM(C84:C87)</f>
        <v>24466233</v>
      </c>
      <c r="D88" s="100">
        <f>SUM(D84:D87)</f>
        <v>1309630123</v>
      </c>
    </row>
    <row r="89" spans="1:4" ht="15.75">
      <c r="A89" s="139">
        <v>18</v>
      </c>
      <c r="B89" s="140" t="s">
        <v>507</v>
      </c>
      <c r="C89" s="138" t="s">
        <v>439</v>
      </c>
      <c r="D89" s="138" t="s">
        <v>440</v>
      </c>
    </row>
    <row r="90" spans="1:4" ht="18">
      <c r="A90" s="142" t="s">
        <v>358</v>
      </c>
      <c r="B90" s="143" t="s">
        <v>508</v>
      </c>
      <c r="C90" s="122"/>
      <c r="D90" s="122"/>
    </row>
    <row r="91" spans="1:4" ht="18">
      <c r="A91" s="142" t="s">
        <v>358</v>
      </c>
      <c r="B91" s="143" t="s">
        <v>509</v>
      </c>
      <c r="C91" s="122">
        <v>862436304</v>
      </c>
      <c r="D91" s="122">
        <v>674103779</v>
      </c>
    </row>
    <row r="92" spans="1:4" ht="18">
      <c r="A92" s="142" t="s">
        <v>358</v>
      </c>
      <c r="B92" s="143" t="s">
        <v>510</v>
      </c>
      <c r="C92" s="122"/>
      <c r="D92" s="122"/>
    </row>
    <row r="93" spans="1:4" ht="18">
      <c r="A93" s="174" t="s">
        <v>358</v>
      </c>
      <c r="B93" s="143" t="s">
        <v>511</v>
      </c>
      <c r="C93" s="122"/>
      <c r="D93" s="122"/>
    </row>
    <row r="94" spans="1:4" ht="18">
      <c r="A94" s="142" t="s">
        <v>358</v>
      </c>
      <c r="B94" s="143" t="s">
        <v>512</v>
      </c>
      <c r="C94" s="122">
        <v>13426370</v>
      </c>
      <c r="D94" s="122">
        <v>13395963</v>
      </c>
    </row>
    <row r="95" spans="1:4" ht="18">
      <c r="A95" s="142" t="s">
        <v>358</v>
      </c>
      <c r="B95" s="175" t="s">
        <v>513</v>
      </c>
      <c r="C95" s="156"/>
      <c r="D95" s="122"/>
    </row>
    <row r="96" spans="1:4" ht="18">
      <c r="A96" s="142" t="s">
        <v>358</v>
      </c>
      <c r="B96" s="175" t="s">
        <v>514</v>
      </c>
      <c r="C96" s="156"/>
      <c r="D96" s="122"/>
    </row>
    <row r="97" spans="1:4" ht="18">
      <c r="A97" s="142" t="s">
        <v>358</v>
      </c>
      <c r="B97" s="175" t="s">
        <v>507</v>
      </c>
      <c r="C97" s="156">
        <f>4970798722+6451160</f>
        <v>4977249882</v>
      </c>
      <c r="D97" s="122">
        <f>2021143722+1840358</f>
        <v>2022984080</v>
      </c>
    </row>
    <row r="98" spans="1:4" ht="18">
      <c r="A98" s="145"/>
      <c r="B98" s="77" t="s">
        <v>445</v>
      </c>
      <c r="C98" s="100">
        <f>SUM(C90:C97)</f>
        <v>5853112556</v>
      </c>
      <c r="D98" s="100">
        <f>SUM(D90:D97)</f>
        <v>2710483822</v>
      </c>
    </row>
    <row r="99" spans="1:4" ht="15.75">
      <c r="A99" s="151">
        <v>19</v>
      </c>
      <c r="B99" s="176" t="s">
        <v>515</v>
      </c>
      <c r="C99" s="138" t="s">
        <v>439</v>
      </c>
      <c r="D99" s="138" t="s">
        <v>440</v>
      </c>
    </row>
    <row r="100" spans="1:4" ht="18">
      <c r="A100" s="142"/>
      <c r="B100" s="143" t="s">
        <v>516</v>
      </c>
      <c r="C100" s="117"/>
      <c r="D100" s="117"/>
    </row>
    <row r="101" spans="1:4" ht="18">
      <c r="A101" s="142"/>
      <c r="B101" s="177" t="s">
        <v>517</v>
      </c>
      <c r="C101" s="117"/>
      <c r="D101" s="117"/>
    </row>
    <row r="102" spans="1:4" ht="18">
      <c r="A102" s="142"/>
      <c r="B102" s="143" t="s">
        <v>518</v>
      </c>
      <c r="C102" s="117"/>
      <c r="D102" s="117"/>
    </row>
    <row r="103" spans="1:4" ht="18">
      <c r="A103" s="145"/>
      <c r="B103" s="178" t="s">
        <v>445</v>
      </c>
      <c r="C103" s="100">
        <f>SUM(C100:C102)</f>
        <v>0</v>
      </c>
      <c r="D103" s="100">
        <f>SUM(D100:D102)</f>
        <v>0</v>
      </c>
    </row>
    <row r="104" spans="1:4" ht="15.75">
      <c r="A104" s="151">
        <v>20</v>
      </c>
      <c r="B104" s="179" t="s">
        <v>361</v>
      </c>
      <c r="C104" s="138" t="s">
        <v>439</v>
      </c>
      <c r="D104" s="138" t="s">
        <v>440</v>
      </c>
    </row>
    <row r="105" spans="1:4" ht="15">
      <c r="A105" s="167" t="s">
        <v>519</v>
      </c>
      <c r="B105" s="143" t="s">
        <v>520</v>
      </c>
      <c r="C105" s="117">
        <f>SUM(C106:C107)</f>
        <v>3780047469</v>
      </c>
      <c r="D105" s="117">
        <f>SUM(D106:D107)</f>
        <v>5084497469</v>
      </c>
    </row>
    <row r="106" spans="1:4" ht="18">
      <c r="A106" s="142" t="s">
        <v>358</v>
      </c>
      <c r="B106" s="143" t="s">
        <v>521</v>
      </c>
      <c r="C106" s="122">
        <v>3780047469</v>
      </c>
      <c r="D106" s="122">
        <v>5084497469</v>
      </c>
    </row>
    <row r="107" spans="1:4" ht="18">
      <c r="A107" s="142" t="s">
        <v>358</v>
      </c>
      <c r="B107" s="143" t="s">
        <v>522</v>
      </c>
      <c r="C107" s="117"/>
      <c r="D107" s="122"/>
    </row>
    <row r="108" spans="1:4" ht="18">
      <c r="A108" s="142" t="s">
        <v>358</v>
      </c>
      <c r="B108" s="143" t="s">
        <v>523</v>
      </c>
      <c r="C108" s="117"/>
      <c r="D108" s="122"/>
    </row>
    <row r="109" spans="1:4" ht="15">
      <c r="A109" s="167" t="s">
        <v>524</v>
      </c>
      <c r="B109" s="143" t="s">
        <v>525</v>
      </c>
      <c r="C109" s="117"/>
      <c r="D109" s="122"/>
    </row>
    <row r="110" spans="1:4" ht="18">
      <c r="A110" s="142" t="s">
        <v>358</v>
      </c>
      <c r="B110" s="143" t="s">
        <v>526</v>
      </c>
      <c r="C110" s="117"/>
      <c r="D110" s="122"/>
    </row>
    <row r="111" spans="1:4" ht="18">
      <c r="A111" s="142" t="s">
        <v>358</v>
      </c>
      <c r="B111" s="143" t="s">
        <v>527</v>
      </c>
      <c r="C111" s="117"/>
      <c r="D111" s="122"/>
    </row>
    <row r="112" spans="1:4" ht="18">
      <c r="A112" s="145"/>
      <c r="B112" s="178" t="s">
        <v>445</v>
      </c>
      <c r="C112" s="100">
        <f>+C105+C109</f>
        <v>3780047469</v>
      </c>
      <c r="D112" s="100">
        <f>+D105+D109</f>
        <v>5084497469</v>
      </c>
    </row>
    <row r="113" spans="1:4" ht="15.75">
      <c r="A113" s="151">
        <v>21</v>
      </c>
      <c r="B113" s="152" t="s">
        <v>528</v>
      </c>
      <c r="C113" s="138" t="s">
        <v>439</v>
      </c>
      <c r="D113" s="138" t="s">
        <v>440</v>
      </c>
    </row>
    <row r="114" spans="1:4" ht="15">
      <c r="A114" s="167" t="s">
        <v>519</v>
      </c>
      <c r="B114" s="150" t="s">
        <v>529</v>
      </c>
      <c r="C114" s="117"/>
      <c r="D114" s="117"/>
    </row>
    <row r="115" spans="1:4" ht="18">
      <c r="A115" s="142" t="s">
        <v>358</v>
      </c>
      <c r="B115" s="150" t="s">
        <v>530</v>
      </c>
      <c r="C115" s="122">
        <v>255985573</v>
      </c>
      <c r="D115" s="122">
        <v>255985573</v>
      </c>
    </row>
    <row r="116" spans="1:4" ht="18">
      <c r="A116" s="142"/>
      <c r="B116" s="143" t="s">
        <v>531</v>
      </c>
      <c r="C116" s="122"/>
      <c r="D116" s="122"/>
    </row>
    <row r="117" spans="1:4" ht="18">
      <c r="A117" s="142" t="s">
        <v>358</v>
      </c>
      <c r="B117" s="143" t="s">
        <v>532</v>
      </c>
      <c r="C117" s="122"/>
      <c r="D117" s="122"/>
    </row>
    <row r="118" spans="1:4" ht="18">
      <c r="A118" s="142" t="s">
        <v>358</v>
      </c>
      <c r="B118" s="143" t="s">
        <v>533</v>
      </c>
      <c r="C118" s="122"/>
      <c r="D118" s="122"/>
    </row>
    <row r="119" spans="1:4" ht="18">
      <c r="A119" s="142" t="s">
        <v>358</v>
      </c>
      <c r="B119" s="143" t="s">
        <v>534</v>
      </c>
      <c r="C119" s="117"/>
      <c r="D119" s="117"/>
    </row>
    <row r="120" spans="1:4" ht="18">
      <c r="A120" s="145"/>
      <c r="B120" s="180" t="s">
        <v>535</v>
      </c>
      <c r="C120" s="181"/>
      <c r="D120" s="181"/>
    </row>
    <row r="121" spans="1:4" ht="15.75">
      <c r="A121" s="182"/>
      <c r="B121" s="152"/>
      <c r="C121" s="138" t="s">
        <v>439</v>
      </c>
      <c r="D121" s="138" t="s">
        <v>440</v>
      </c>
    </row>
    <row r="122" spans="1:4" ht="15">
      <c r="A122" s="167" t="s">
        <v>524</v>
      </c>
      <c r="B122" s="150" t="s">
        <v>536</v>
      </c>
      <c r="C122" s="122"/>
      <c r="D122" s="122"/>
    </row>
    <row r="123" spans="1:4" ht="18">
      <c r="A123" s="142" t="s">
        <v>358</v>
      </c>
      <c r="B123" s="143" t="s">
        <v>537</v>
      </c>
      <c r="C123" s="122"/>
      <c r="D123" s="122"/>
    </row>
    <row r="124" spans="1:4" ht="15">
      <c r="A124" s="167"/>
      <c r="B124" s="143" t="s">
        <v>538</v>
      </c>
      <c r="C124" s="122"/>
      <c r="D124" s="122"/>
    </row>
    <row r="125" spans="1:4" ht="18">
      <c r="A125" s="142" t="s">
        <v>358</v>
      </c>
      <c r="B125" s="143" t="s">
        <v>539</v>
      </c>
      <c r="C125" s="122"/>
      <c r="D125" s="122"/>
    </row>
    <row r="126" spans="1:4" ht="18">
      <c r="A126" s="142" t="s">
        <v>358</v>
      </c>
      <c r="B126" s="113" t="s">
        <v>540</v>
      </c>
      <c r="C126" s="181"/>
      <c r="D126" s="181"/>
    </row>
    <row r="127" spans="1:4" ht="15.75">
      <c r="A127" s="151">
        <v>22</v>
      </c>
      <c r="B127" s="152" t="s">
        <v>541</v>
      </c>
      <c r="C127" s="138" t="s">
        <v>439</v>
      </c>
      <c r="D127" s="138" t="s">
        <v>440</v>
      </c>
    </row>
    <row r="128" spans="1:4" ht="15.75">
      <c r="A128" s="71" t="s">
        <v>519</v>
      </c>
      <c r="B128" s="183" t="s">
        <v>542</v>
      </c>
      <c r="C128" s="122"/>
      <c r="D128" s="122"/>
    </row>
    <row r="129" spans="1:4" ht="15.75">
      <c r="A129" s="71" t="s">
        <v>524</v>
      </c>
      <c r="B129" s="143" t="s">
        <v>543</v>
      </c>
      <c r="C129" s="122"/>
      <c r="D129" s="122"/>
    </row>
    <row r="130" spans="1:4" ht="18">
      <c r="A130" s="154" t="s">
        <v>358</v>
      </c>
      <c r="B130" s="175" t="s">
        <v>544</v>
      </c>
      <c r="C130" s="156">
        <f>17748000000+1774800000</f>
        <v>19522800000</v>
      </c>
      <c r="D130" s="156">
        <v>17748000000</v>
      </c>
    </row>
    <row r="131" spans="1:4" ht="18">
      <c r="A131" s="142" t="s">
        <v>358</v>
      </c>
      <c r="B131" s="143" t="s">
        <v>545</v>
      </c>
      <c r="C131" s="122">
        <f>17052000000+1705200000</f>
        <v>18757200000</v>
      </c>
      <c r="D131" s="122">
        <v>17052000000</v>
      </c>
    </row>
    <row r="132" spans="1:4" ht="18">
      <c r="A132" s="142"/>
      <c r="B132" s="184" t="s">
        <v>445</v>
      </c>
      <c r="C132" s="117">
        <f>SUM(C130:C131)</f>
        <v>38280000000</v>
      </c>
      <c r="D132" s="117">
        <f>SUM(D130:D131)</f>
        <v>34800000000</v>
      </c>
    </row>
    <row r="133" spans="1:4" ht="18">
      <c r="A133" s="142"/>
      <c r="B133" s="185" t="s">
        <v>546</v>
      </c>
      <c r="C133" s="117"/>
      <c r="D133" s="117"/>
    </row>
    <row r="134" spans="1:4" ht="18">
      <c r="A134" s="142"/>
      <c r="B134" s="185" t="s">
        <v>547</v>
      </c>
      <c r="C134" s="117"/>
      <c r="D134" s="117"/>
    </row>
    <row r="135" spans="1:4" ht="15.75">
      <c r="A135" s="186" t="s">
        <v>548</v>
      </c>
      <c r="B135" s="187" t="s">
        <v>549</v>
      </c>
      <c r="C135" s="188" t="s">
        <v>291</v>
      </c>
      <c r="D135" s="188" t="s">
        <v>292</v>
      </c>
    </row>
    <row r="136" spans="1:4" ht="18">
      <c r="A136" s="142" t="s">
        <v>358</v>
      </c>
      <c r="B136" s="143" t="s">
        <v>550</v>
      </c>
      <c r="C136" s="122"/>
      <c r="D136" s="122"/>
    </row>
    <row r="137" spans="1:4" ht="15">
      <c r="A137" s="189" t="s">
        <v>357</v>
      </c>
      <c r="B137" s="143" t="s">
        <v>551</v>
      </c>
      <c r="C137" s="122">
        <f>+D132</f>
        <v>34800000000</v>
      </c>
      <c r="D137" s="122">
        <f>+D132</f>
        <v>34800000000</v>
      </c>
    </row>
    <row r="138" spans="1:4" ht="15">
      <c r="A138" s="189" t="s">
        <v>357</v>
      </c>
      <c r="B138" s="143" t="s">
        <v>552</v>
      </c>
      <c r="C138" s="122">
        <v>3480000000</v>
      </c>
      <c r="D138" s="122"/>
    </row>
    <row r="139" spans="1:4" ht="15">
      <c r="A139" s="189" t="s">
        <v>357</v>
      </c>
      <c r="B139" s="190" t="s">
        <v>553</v>
      </c>
      <c r="C139" s="122"/>
      <c r="D139" s="122"/>
    </row>
    <row r="140" spans="1:4" ht="15">
      <c r="A140" s="189" t="s">
        <v>357</v>
      </c>
      <c r="B140" s="143" t="s">
        <v>554</v>
      </c>
      <c r="C140" s="156">
        <f>+C137+C138-C139</f>
        <v>38280000000</v>
      </c>
      <c r="D140" s="156">
        <f>+D137+D138-D139</f>
        <v>34800000000</v>
      </c>
    </row>
    <row r="141" spans="1:4" ht="18">
      <c r="A141" s="142" t="s">
        <v>358</v>
      </c>
      <c r="B141" s="185" t="s">
        <v>555</v>
      </c>
      <c r="C141" s="122"/>
      <c r="D141" s="122"/>
    </row>
    <row r="142" spans="1:4" ht="18">
      <c r="A142" s="142"/>
      <c r="B142" s="185" t="s">
        <v>556</v>
      </c>
      <c r="C142" s="122"/>
      <c r="D142" s="122"/>
    </row>
    <row r="143" spans="1:4" ht="15.75">
      <c r="A143" s="186" t="s">
        <v>557</v>
      </c>
      <c r="B143" s="191" t="s">
        <v>558</v>
      </c>
      <c r="C143" s="122"/>
      <c r="D143" s="122"/>
    </row>
    <row r="144" spans="1:4" ht="18">
      <c r="A144" s="142" t="s">
        <v>358</v>
      </c>
      <c r="B144" s="143" t="s">
        <v>559</v>
      </c>
      <c r="C144" s="192"/>
      <c r="D144" s="192"/>
    </row>
    <row r="145" spans="1:4" ht="15">
      <c r="A145" s="189" t="s">
        <v>357</v>
      </c>
      <c r="B145" s="144" t="s">
        <v>560</v>
      </c>
      <c r="C145" s="122"/>
      <c r="D145" s="122"/>
    </row>
    <row r="146" spans="1:4" ht="15">
      <c r="A146" s="189" t="s">
        <v>357</v>
      </c>
      <c r="B146" s="143" t="s">
        <v>561</v>
      </c>
      <c r="C146" s="122"/>
      <c r="D146" s="122"/>
    </row>
    <row r="147" spans="1:4" ht="18">
      <c r="A147" s="142" t="s">
        <v>358</v>
      </c>
      <c r="B147" s="143" t="s">
        <v>562</v>
      </c>
      <c r="C147" s="122"/>
      <c r="D147" s="122"/>
    </row>
    <row r="148" spans="1:4" ht="15.75">
      <c r="A148" s="71" t="s">
        <v>563</v>
      </c>
      <c r="B148" s="193" t="s">
        <v>564</v>
      </c>
      <c r="C148" s="188" t="s">
        <v>439</v>
      </c>
      <c r="D148" s="188" t="s">
        <v>440</v>
      </c>
    </row>
    <row r="149" spans="1:4" ht="18">
      <c r="A149" s="142" t="s">
        <v>358</v>
      </c>
      <c r="B149" s="150" t="s">
        <v>565</v>
      </c>
      <c r="C149" s="122">
        <f>3480000+348000</f>
        <v>3828000</v>
      </c>
      <c r="D149" s="122">
        <v>3480000</v>
      </c>
    </row>
    <row r="150" spans="1:4" ht="18">
      <c r="A150" s="142" t="s">
        <v>358</v>
      </c>
      <c r="B150" s="150" t="s">
        <v>566</v>
      </c>
      <c r="C150" s="122">
        <f>3480000+348000</f>
        <v>3828000</v>
      </c>
      <c r="D150" s="122">
        <v>3480000</v>
      </c>
    </row>
    <row r="151" spans="1:4" ht="15">
      <c r="A151" s="189" t="s">
        <v>357</v>
      </c>
      <c r="B151" s="150" t="s">
        <v>567</v>
      </c>
      <c r="C151" s="122">
        <f>3480000+348000</f>
        <v>3828000</v>
      </c>
      <c r="D151" s="122">
        <v>3480000</v>
      </c>
    </row>
    <row r="152" spans="1:4" ht="15">
      <c r="A152" s="189" t="s">
        <v>357</v>
      </c>
      <c r="B152" s="150" t="s">
        <v>568</v>
      </c>
      <c r="C152" s="122"/>
      <c r="D152" s="122"/>
    </row>
    <row r="153" spans="1:4" ht="18">
      <c r="A153" s="142" t="s">
        <v>358</v>
      </c>
      <c r="B153" s="150" t="s">
        <v>569</v>
      </c>
      <c r="C153" s="122"/>
      <c r="D153" s="122"/>
    </row>
    <row r="154" spans="1:4" ht="15">
      <c r="A154" s="189" t="s">
        <v>357</v>
      </c>
      <c r="B154" s="150" t="s">
        <v>567</v>
      </c>
      <c r="C154" s="122"/>
      <c r="D154" s="122"/>
    </row>
    <row r="155" spans="1:4" ht="15">
      <c r="A155" s="189" t="s">
        <v>357</v>
      </c>
      <c r="B155" s="150" t="s">
        <v>568</v>
      </c>
      <c r="C155" s="122"/>
      <c r="D155" s="122"/>
    </row>
    <row r="156" spans="1:4" ht="18">
      <c r="A156" s="142" t="s">
        <v>358</v>
      </c>
      <c r="B156" s="150" t="s">
        <v>570</v>
      </c>
      <c r="C156" s="122">
        <v>3480000</v>
      </c>
      <c r="D156" s="122">
        <v>3480000</v>
      </c>
    </row>
    <row r="157" spans="1:4" ht="15">
      <c r="A157" s="189" t="s">
        <v>357</v>
      </c>
      <c r="B157" s="150" t="s">
        <v>567</v>
      </c>
      <c r="C157" s="122">
        <f>+C156</f>
        <v>3480000</v>
      </c>
      <c r="D157" s="122">
        <f>+D156</f>
        <v>3480000</v>
      </c>
    </row>
    <row r="158" spans="1:4" ht="15">
      <c r="A158" s="189" t="s">
        <v>357</v>
      </c>
      <c r="B158" s="150" t="s">
        <v>568</v>
      </c>
      <c r="C158" s="117"/>
      <c r="D158" s="117"/>
    </row>
    <row r="159" spans="1:4" ht="18">
      <c r="A159" s="142" t="s">
        <v>571</v>
      </c>
      <c r="B159" s="150" t="s">
        <v>572</v>
      </c>
      <c r="C159" s="122">
        <v>10000</v>
      </c>
      <c r="D159" s="122">
        <v>10000</v>
      </c>
    </row>
    <row r="160" spans="1:4" ht="15.75">
      <c r="A160" s="71" t="s">
        <v>573</v>
      </c>
      <c r="B160" s="193" t="s">
        <v>574</v>
      </c>
      <c r="C160" s="188"/>
      <c r="D160" s="188"/>
    </row>
    <row r="161" spans="1:4" ht="18">
      <c r="A161" s="142" t="s">
        <v>358</v>
      </c>
      <c r="B161" s="150" t="s">
        <v>575</v>
      </c>
      <c r="C161" s="122">
        <v>11216195136</v>
      </c>
      <c r="D161" s="122">
        <v>10543193625</v>
      </c>
    </row>
    <row r="162" spans="1:4" ht="18">
      <c r="A162" s="142" t="s">
        <v>358</v>
      </c>
      <c r="B162" s="150" t="s">
        <v>576</v>
      </c>
      <c r="C162" s="122">
        <v>2571106355</v>
      </c>
      <c r="D162" s="122">
        <v>1939314386</v>
      </c>
    </row>
    <row r="163" spans="1:4" ht="18">
      <c r="A163" s="142" t="s">
        <v>358</v>
      </c>
      <c r="B163" s="150" t="s">
        <v>577</v>
      </c>
      <c r="C163" s="122"/>
      <c r="D163" s="122"/>
    </row>
    <row r="164" spans="1:4" ht="18">
      <c r="A164" s="142" t="s">
        <v>571</v>
      </c>
      <c r="B164" s="150" t="s">
        <v>578</v>
      </c>
      <c r="C164" s="122"/>
      <c r="D164" s="122"/>
    </row>
    <row r="165" spans="1:4" ht="15.75">
      <c r="A165" s="71" t="s">
        <v>579</v>
      </c>
      <c r="B165" s="194" t="s">
        <v>580</v>
      </c>
      <c r="C165" s="117"/>
      <c r="D165" s="117"/>
    </row>
    <row r="166" spans="1:4" ht="18">
      <c r="A166" s="142"/>
      <c r="B166" s="194" t="s">
        <v>581</v>
      </c>
      <c r="C166" s="122"/>
      <c r="D166" s="122"/>
    </row>
    <row r="167" spans="1:4" ht="18">
      <c r="A167" s="145"/>
      <c r="B167" s="195"/>
      <c r="C167" s="181"/>
      <c r="D167" s="181"/>
    </row>
    <row r="168" spans="1:4" ht="15.75">
      <c r="A168" s="71">
        <v>23</v>
      </c>
      <c r="B168" s="152" t="s">
        <v>582</v>
      </c>
      <c r="C168" s="138" t="s">
        <v>439</v>
      </c>
      <c r="D168" s="138" t="s">
        <v>440</v>
      </c>
    </row>
    <row r="169" spans="1:4" ht="18">
      <c r="A169" s="142" t="s">
        <v>358</v>
      </c>
      <c r="B169" s="153" t="s">
        <v>583</v>
      </c>
      <c r="C169" s="122"/>
      <c r="D169" s="122"/>
    </row>
    <row r="170" spans="1:4" ht="18">
      <c r="A170" s="142" t="s">
        <v>358</v>
      </c>
      <c r="B170" s="153" t="s">
        <v>584</v>
      </c>
      <c r="C170" s="122"/>
      <c r="D170" s="122"/>
    </row>
    <row r="171" spans="1:4" ht="18">
      <c r="A171" s="145" t="s">
        <v>358</v>
      </c>
      <c r="B171" s="195" t="s">
        <v>585</v>
      </c>
      <c r="C171" s="181"/>
      <c r="D171" s="181"/>
    </row>
    <row r="172" spans="1:4" ht="15.75">
      <c r="A172" s="139">
        <v>24</v>
      </c>
      <c r="B172" s="140" t="s">
        <v>586</v>
      </c>
      <c r="C172" s="138" t="s">
        <v>439</v>
      </c>
      <c r="D172" s="138" t="s">
        <v>440</v>
      </c>
    </row>
    <row r="173" spans="1:4" ht="15">
      <c r="A173" s="196">
        <v>1</v>
      </c>
      <c r="B173" s="153" t="s">
        <v>587</v>
      </c>
      <c r="C173" s="117"/>
      <c r="D173" s="117"/>
    </row>
    <row r="174" spans="1:4" ht="18">
      <c r="A174" s="142" t="s">
        <v>358</v>
      </c>
      <c r="B174" s="153" t="s">
        <v>588</v>
      </c>
      <c r="C174" s="122"/>
      <c r="D174" s="122"/>
    </row>
    <row r="175" spans="1:4" ht="18">
      <c r="A175" s="142" t="s">
        <v>358</v>
      </c>
      <c r="B175" s="153" t="s">
        <v>589</v>
      </c>
      <c r="C175" s="122"/>
      <c r="D175" s="122"/>
    </row>
    <row r="176" spans="1:4" ht="15">
      <c r="A176" s="196">
        <v>2</v>
      </c>
      <c r="B176" s="153" t="s">
        <v>590</v>
      </c>
      <c r="C176" s="122"/>
      <c r="D176" s="122"/>
    </row>
    <row r="177" spans="1:4" ht="18">
      <c r="A177" s="142"/>
      <c r="B177" s="153" t="s">
        <v>591</v>
      </c>
      <c r="C177" s="122"/>
      <c r="D177" s="122"/>
    </row>
    <row r="178" spans="1:4" ht="18">
      <c r="A178" s="142" t="s">
        <v>358</v>
      </c>
      <c r="B178" s="153" t="s">
        <v>592</v>
      </c>
      <c r="C178" s="122"/>
      <c r="D178" s="122"/>
    </row>
    <row r="179" spans="1:4" ht="18">
      <c r="A179" s="142" t="s">
        <v>358</v>
      </c>
      <c r="B179" s="153" t="s">
        <v>593</v>
      </c>
      <c r="C179" s="122"/>
      <c r="D179" s="122"/>
    </row>
    <row r="180" spans="1:4" ht="18">
      <c r="A180" s="145" t="s">
        <v>358</v>
      </c>
      <c r="B180" s="195" t="s">
        <v>594</v>
      </c>
      <c r="C180" s="100"/>
      <c r="D180" s="100"/>
    </row>
    <row r="181" spans="1:4" ht="18">
      <c r="A181" s="209"/>
      <c r="B181" s="210"/>
      <c r="C181" s="211"/>
      <c r="D181" s="211"/>
    </row>
    <row r="182" spans="1:4" ht="15.75">
      <c r="A182" s="208" t="s">
        <v>595</v>
      </c>
      <c r="B182" s="300" t="s">
        <v>709</v>
      </c>
      <c r="C182" s="300"/>
      <c r="D182" s="300"/>
    </row>
    <row r="183" spans="1:2" ht="15.75">
      <c r="A183" s="212"/>
      <c r="B183" s="213"/>
    </row>
    <row r="184" spans="1:4" ht="15.75">
      <c r="A184" s="139">
        <v>25</v>
      </c>
      <c r="B184" s="140" t="s">
        <v>597</v>
      </c>
      <c r="C184" s="138" t="s">
        <v>291</v>
      </c>
      <c r="D184" s="138" t="s">
        <v>596</v>
      </c>
    </row>
    <row r="185" spans="1:4" ht="18">
      <c r="A185" s="142" t="s">
        <v>358</v>
      </c>
      <c r="B185" s="153" t="s">
        <v>598</v>
      </c>
      <c r="C185" s="122">
        <f>151713489093+2098946099</f>
        <v>153812435192</v>
      </c>
      <c r="D185" s="122">
        <v>138422220500</v>
      </c>
    </row>
    <row r="186" spans="1:4" ht="18">
      <c r="A186" s="142" t="s">
        <v>358</v>
      </c>
      <c r="B186" s="153" t="s">
        <v>599</v>
      </c>
      <c r="C186" s="122">
        <f>79186319070+13932020589+1416591840+172925988</f>
        <v>94707857487</v>
      </c>
      <c r="D186" s="122">
        <v>77664391172</v>
      </c>
    </row>
    <row r="187" spans="1:4" ht="18">
      <c r="A187" s="142" t="s">
        <v>358</v>
      </c>
      <c r="B187" s="153" t="s">
        <v>600</v>
      </c>
      <c r="C187" s="122"/>
      <c r="D187" s="122"/>
    </row>
    <row r="188" spans="1:4" ht="15">
      <c r="A188" s="189" t="s">
        <v>357</v>
      </c>
      <c r="B188" s="153" t="s">
        <v>601</v>
      </c>
      <c r="C188" s="122"/>
      <c r="D188" s="122"/>
    </row>
    <row r="189" spans="1:4" ht="18">
      <c r="A189" s="142"/>
      <c r="B189" s="153" t="s">
        <v>602</v>
      </c>
      <c r="C189" s="156"/>
      <c r="D189" s="156"/>
    </row>
    <row r="190" spans="1:4" ht="15">
      <c r="A190" s="189"/>
      <c r="B190" s="153" t="s">
        <v>603</v>
      </c>
      <c r="C190" s="156"/>
      <c r="D190" s="156"/>
    </row>
    <row r="191" spans="1:4" ht="18">
      <c r="A191" s="145"/>
      <c r="B191" s="159" t="s">
        <v>468</v>
      </c>
      <c r="C191" s="100">
        <f>SUM(C185:C190)</f>
        <v>248520292679</v>
      </c>
      <c r="D191" s="100">
        <f>SUM(D185:D190)</f>
        <v>216086611672</v>
      </c>
    </row>
    <row r="192" spans="1:4" ht="15.75">
      <c r="A192" s="71">
        <v>26</v>
      </c>
      <c r="B192" s="197" t="s">
        <v>604</v>
      </c>
      <c r="C192" s="138" t="s">
        <v>291</v>
      </c>
      <c r="D192" s="138" t="s">
        <v>596</v>
      </c>
    </row>
    <row r="193" spans="1:4" ht="15">
      <c r="A193" s="167"/>
      <c r="B193" s="164" t="s">
        <v>605</v>
      </c>
      <c r="C193" s="117"/>
      <c r="D193" s="117"/>
    </row>
    <row r="194" spans="1:4" ht="18">
      <c r="A194" s="142" t="s">
        <v>358</v>
      </c>
      <c r="B194" s="164" t="s">
        <v>606</v>
      </c>
      <c r="C194" s="117"/>
      <c r="D194" s="117"/>
    </row>
    <row r="195" spans="1:4" ht="18">
      <c r="A195" s="142" t="s">
        <v>358</v>
      </c>
      <c r="B195" s="164" t="s">
        <v>607</v>
      </c>
      <c r="C195" s="117"/>
      <c r="D195" s="117"/>
    </row>
    <row r="196" spans="1:4" ht="18">
      <c r="A196" s="142" t="s">
        <v>358</v>
      </c>
      <c r="B196" s="164" t="s">
        <v>608</v>
      </c>
      <c r="C196" s="117"/>
      <c r="D196" s="117"/>
    </row>
    <row r="197" spans="1:4" ht="18">
      <c r="A197" s="142" t="s">
        <v>358</v>
      </c>
      <c r="B197" s="164" t="s">
        <v>609</v>
      </c>
      <c r="C197" s="117"/>
      <c r="D197" s="117"/>
    </row>
    <row r="198" spans="1:4" ht="18">
      <c r="A198" s="142" t="s">
        <v>358</v>
      </c>
      <c r="B198" s="164" t="s">
        <v>610</v>
      </c>
      <c r="C198" s="117"/>
      <c r="D198" s="117"/>
    </row>
    <row r="199" spans="1:4" ht="18">
      <c r="A199" s="145"/>
      <c r="B199" s="159" t="s">
        <v>468</v>
      </c>
      <c r="C199" s="100">
        <f>SUM(C193:C198)</f>
        <v>0</v>
      </c>
      <c r="D199" s="100">
        <f>SUM(D193:D198)</f>
        <v>0</v>
      </c>
    </row>
    <row r="200" spans="1:4" ht="15.75">
      <c r="A200" s="71">
        <v>27</v>
      </c>
      <c r="B200" s="197" t="s">
        <v>611</v>
      </c>
      <c r="C200" s="138" t="s">
        <v>291</v>
      </c>
      <c r="D200" s="138" t="s">
        <v>596</v>
      </c>
    </row>
    <row r="201" spans="1:4" ht="18">
      <c r="A201" s="142" t="s">
        <v>358</v>
      </c>
      <c r="B201" s="164" t="s">
        <v>612</v>
      </c>
      <c r="C201" s="122">
        <f>+C185</f>
        <v>153812435192</v>
      </c>
      <c r="D201" s="122">
        <f>+D185</f>
        <v>138422220500</v>
      </c>
    </row>
    <row r="202" spans="1:4" ht="18">
      <c r="A202" s="145" t="s">
        <v>358</v>
      </c>
      <c r="B202" s="164" t="s">
        <v>613</v>
      </c>
      <c r="C202" s="122">
        <f>+C186</f>
        <v>94707857487</v>
      </c>
      <c r="D202" s="122">
        <f>+D186</f>
        <v>77664391172</v>
      </c>
    </row>
    <row r="203" spans="1:4" ht="15.75">
      <c r="A203" s="139">
        <v>28</v>
      </c>
      <c r="B203" s="197" t="s">
        <v>614</v>
      </c>
      <c r="C203" s="138" t="s">
        <v>291</v>
      </c>
      <c r="D203" s="138" t="s">
        <v>596</v>
      </c>
    </row>
    <row r="204" spans="1:4" ht="18">
      <c r="A204" s="142" t="s">
        <v>358</v>
      </c>
      <c r="B204" s="164" t="s">
        <v>615</v>
      </c>
      <c r="C204" s="122">
        <f>148175750173+1799783496</f>
        <v>149975533669</v>
      </c>
      <c r="D204" s="122">
        <v>131949670673</v>
      </c>
    </row>
    <row r="205" spans="1:4" ht="18">
      <c r="A205" s="142" t="s">
        <v>358</v>
      </c>
      <c r="B205" s="164" t="s">
        <v>616</v>
      </c>
      <c r="C205" s="117"/>
      <c r="D205" s="117"/>
    </row>
    <row r="206" spans="1:4" ht="18">
      <c r="A206" s="142" t="s">
        <v>358</v>
      </c>
      <c r="B206" s="164" t="s">
        <v>617</v>
      </c>
      <c r="C206" s="122">
        <f>63597565921+9910522353+1590817399+172925988</f>
        <v>75271831661</v>
      </c>
      <c r="D206" s="122">
        <v>62593915064</v>
      </c>
    </row>
    <row r="207" spans="1:4" ht="18">
      <c r="A207" s="142" t="s">
        <v>358</v>
      </c>
      <c r="B207" s="164" t="s">
        <v>618</v>
      </c>
      <c r="C207" s="117"/>
      <c r="D207" s="117"/>
    </row>
    <row r="208" spans="1:4" ht="18">
      <c r="A208" s="142" t="s">
        <v>358</v>
      </c>
      <c r="B208" s="164" t="s">
        <v>619</v>
      </c>
      <c r="C208" s="117"/>
      <c r="D208" s="117"/>
    </row>
    <row r="209" spans="1:4" ht="18">
      <c r="A209" s="142" t="s">
        <v>358</v>
      </c>
      <c r="B209" s="164" t="s">
        <v>620</v>
      </c>
      <c r="C209" s="117"/>
      <c r="D209" s="117"/>
    </row>
    <row r="210" spans="1:4" ht="18">
      <c r="A210" s="142" t="s">
        <v>358</v>
      </c>
      <c r="B210" s="164" t="s">
        <v>621</v>
      </c>
      <c r="C210" s="117"/>
      <c r="D210" s="117"/>
    </row>
    <row r="211" spans="1:4" ht="18">
      <c r="A211" s="142" t="s">
        <v>358</v>
      </c>
      <c r="B211" s="164" t="s">
        <v>622</v>
      </c>
      <c r="C211" s="117"/>
      <c r="D211" s="117"/>
    </row>
    <row r="212" spans="1:4" ht="15.75">
      <c r="A212" s="169"/>
      <c r="B212" s="170" t="s">
        <v>468</v>
      </c>
      <c r="C212" s="117">
        <f>SUM(C204:C211)</f>
        <v>225247365330</v>
      </c>
      <c r="D212" s="117">
        <f>SUM(D204:D211)</f>
        <v>194543585737</v>
      </c>
    </row>
    <row r="213" spans="1:4" ht="15.75">
      <c r="A213" s="139">
        <v>29</v>
      </c>
      <c r="B213" s="152" t="s">
        <v>623</v>
      </c>
      <c r="C213" s="138" t="s">
        <v>291</v>
      </c>
      <c r="D213" s="138" t="s">
        <v>596</v>
      </c>
    </row>
    <row r="214" spans="1:4" ht="18">
      <c r="A214" s="142" t="s">
        <v>358</v>
      </c>
      <c r="B214" s="143" t="s">
        <v>624</v>
      </c>
      <c r="C214" s="198">
        <v>64184505</v>
      </c>
      <c r="D214" s="198">
        <v>45392967</v>
      </c>
    </row>
    <row r="215" spans="1:4" ht="18">
      <c r="A215" s="142" t="s">
        <v>358</v>
      </c>
      <c r="B215" s="143" t="s">
        <v>710</v>
      </c>
      <c r="C215" s="122">
        <v>3240078</v>
      </c>
      <c r="D215" s="122"/>
    </row>
    <row r="216" spans="1:4" ht="18">
      <c r="A216" s="142" t="s">
        <v>358</v>
      </c>
      <c r="B216" s="143" t="s">
        <v>625</v>
      </c>
      <c r="C216" s="122">
        <f>248000000+9032000</f>
        <v>257032000</v>
      </c>
      <c r="D216" s="122">
        <v>335472000</v>
      </c>
    </row>
    <row r="217" spans="1:4" ht="18">
      <c r="A217" s="142" t="s">
        <v>358</v>
      </c>
      <c r="B217" s="143" t="s">
        <v>626</v>
      </c>
      <c r="C217" s="122"/>
      <c r="D217" s="122"/>
    </row>
    <row r="218" spans="1:4" ht="18">
      <c r="A218" s="142" t="s">
        <v>358</v>
      </c>
      <c r="B218" s="175" t="s">
        <v>627</v>
      </c>
      <c r="C218" s="156"/>
      <c r="D218" s="156"/>
    </row>
    <row r="219" spans="1:4" ht="18">
      <c r="A219" s="142" t="s">
        <v>358</v>
      </c>
      <c r="B219" s="175" t="s">
        <v>628</v>
      </c>
      <c r="C219" s="156"/>
      <c r="D219" s="156"/>
    </row>
    <row r="220" spans="1:4" ht="18">
      <c r="A220" s="142" t="s">
        <v>358</v>
      </c>
      <c r="B220" s="175" t="s">
        <v>629</v>
      </c>
      <c r="C220" s="156"/>
      <c r="D220" s="156"/>
    </row>
    <row r="221" spans="1:4" ht="18">
      <c r="A221" s="142" t="s">
        <v>358</v>
      </c>
      <c r="B221" s="175" t="s">
        <v>630</v>
      </c>
      <c r="C221" s="156"/>
      <c r="D221" s="156">
        <v>332955996</v>
      </c>
    </row>
    <row r="222" spans="1:4" ht="18">
      <c r="A222" s="145"/>
      <c r="B222" s="170" t="s">
        <v>468</v>
      </c>
      <c r="C222" s="214">
        <f>SUM(C214:C221)</f>
        <v>324456583</v>
      </c>
      <c r="D222" s="214">
        <f>SUM(D214:D221)</f>
        <v>713820963</v>
      </c>
    </row>
    <row r="223" spans="1:4" ht="15.75">
      <c r="A223" s="139">
        <v>30</v>
      </c>
      <c r="B223" s="199" t="s">
        <v>631</v>
      </c>
      <c r="C223" s="138" t="s">
        <v>291</v>
      </c>
      <c r="D223" s="138" t="s">
        <v>596</v>
      </c>
    </row>
    <row r="224" spans="1:4" ht="18">
      <c r="A224" s="142" t="s">
        <v>358</v>
      </c>
      <c r="B224" s="143" t="s">
        <v>632</v>
      </c>
      <c r="C224" s="198">
        <v>1117881000</v>
      </c>
      <c r="D224" s="198">
        <v>797419791</v>
      </c>
    </row>
    <row r="225" spans="1:4" ht="18">
      <c r="A225" s="142" t="s">
        <v>358</v>
      </c>
      <c r="B225" s="143" t="s">
        <v>633</v>
      </c>
      <c r="C225" s="122"/>
      <c r="D225" s="122"/>
    </row>
    <row r="226" spans="1:4" ht="18">
      <c r="A226" s="142" t="s">
        <v>358</v>
      </c>
      <c r="B226" s="143" t="s">
        <v>634</v>
      </c>
      <c r="C226" s="198">
        <v>514784488</v>
      </c>
      <c r="D226" s="117"/>
    </row>
    <row r="227" spans="1:4" ht="18">
      <c r="A227" s="142" t="s">
        <v>358</v>
      </c>
      <c r="B227" s="143" t="s">
        <v>635</v>
      </c>
      <c r="C227" s="117"/>
      <c r="D227" s="117"/>
    </row>
    <row r="228" spans="1:4" ht="18">
      <c r="A228" s="142" t="s">
        <v>358</v>
      </c>
      <c r="B228" s="175" t="s">
        <v>636</v>
      </c>
      <c r="C228" s="200"/>
      <c r="D228" s="200"/>
    </row>
    <row r="229" spans="1:4" ht="18">
      <c r="A229" s="142" t="s">
        <v>358</v>
      </c>
      <c r="B229" s="175" t="s">
        <v>637</v>
      </c>
      <c r="C229" s="200"/>
      <c r="D229" s="200"/>
    </row>
    <row r="230" spans="1:4" ht="18">
      <c r="A230" s="142" t="s">
        <v>358</v>
      </c>
      <c r="B230" s="175" t="s">
        <v>638</v>
      </c>
      <c r="C230" s="198">
        <v>-471795556</v>
      </c>
      <c r="D230" s="156">
        <v>-146096000</v>
      </c>
    </row>
    <row r="231" spans="1:4" ht="18">
      <c r="A231" s="142" t="s">
        <v>358</v>
      </c>
      <c r="B231" s="175" t="s">
        <v>639</v>
      </c>
      <c r="C231" s="156">
        <v>871500</v>
      </c>
      <c r="D231" s="156">
        <v>3317209</v>
      </c>
    </row>
    <row r="232" spans="1:4" ht="18">
      <c r="A232" s="145"/>
      <c r="B232" s="178" t="s">
        <v>445</v>
      </c>
      <c r="C232" s="100">
        <f>SUM(C224:C231)</f>
        <v>1161741432</v>
      </c>
      <c r="D232" s="100">
        <f>SUM(D224:D231)</f>
        <v>654641000</v>
      </c>
    </row>
    <row r="233" spans="1:4" ht="15.75">
      <c r="A233" s="139">
        <v>31</v>
      </c>
      <c r="B233" s="140" t="s">
        <v>640</v>
      </c>
      <c r="C233" s="138" t="s">
        <v>291</v>
      </c>
      <c r="D233" s="138" t="s">
        <v>596</v>
      </c>
    </row>
    <row r="234" spans="1:4" ht="18">
      <c r="A234" s="142" t="s">
        <v>358</v>
      </c>
      <c r="B234" s="143" t="s">
        <v>641</v>
      </c>
      <c r="C234" s="122">
        <v>2636589040</v>
      </c>
      <c r="D234" s="122">
        <v>753477738</v>
      </c>
    </row>
    <row r="235" spans="1:4" ht="18">
      <c r="A235" s="142" t="s">
        <v>358</v>
      </c>
      <c r="B235" s="143" t="s">
        <v>642</v>
      </c>
      <c r="C235" s="122"/>
      <c r="D235" s="122"/>
    </row>
    <row r="236" spans="1:4" ht="18">
      <c r="A236" s="154"/>
      <c r="B236" s="175" t="s">
        <v>643</v>
      </c>
      <c r="C236" s="156"/>
      <c r="D236" s="156"/>
    </row>
    <row r="237" spans="1:4" ht="18">
      <c r="A237" s="145" t="s">
        <v>358</v>
      </c>
      <c r="B237" s="180" t="s">
        <v>644</v>
      </c>
      <c r="C237" s="200">
        <f>+C234</f>
        <v>2636589040</v>
      </c>
      <c r="D237" s="200">
        <f>+D234</f>
        <v>753477738</v>
      </c>
    </row>
    <row r="238" spans="1:4" ht="15.75">
      <c r="A238" s="139">
        <v>32</v>
      </c>
      <c r="B238" s="140" t="s">
        <v>645</v>
      </c>
      <c r="C238" s="138" t="s">
        <v>291</v>
      </c>
      <c r="D238" s="138" t="s">
        <v>596</v>
      </c>
    </row>
    <row r="239" spans="1:4" ht="18">
      <c r="A239" s="142" t="s">
        <v>358</v>
      </c>
      <c r="B239" s="143" t="s">
        <v>646</v>
      </c>
      <c r="C239" s="122"/>
      <c r="D239" s="122"/>
    </row>
    <row r="240" spans="1:4" ht="15">
      <c r="A240" s="189"/>
      <c r="B240" s="143" t="s">
        <v>538</v>
      </c>
      <c r="C240" s="122"/>
      <c r="D240" s="122"/>
    </row>
    <row r="241" spans="1:4" ht="18">
      <c r="A241" s="142" t="s">
        <v>358</v>
      </c>
      <c r="B241" s="143" t="s">
        <v>647</v>
      </c>
      <c r="C241" s="122"/>
      <c r="D241" s="122"/>
    </row>
    <row r="242" spans="1:4" ht="15">
      <c r="A242" s="189"/>
      <c r="B242" s="143" t="s">
        <v>648</v>
      </c>
      <c r="C242" s="122"/>
      <c r="D242" s="122"/>
    </row>
    <row r="243" spans="1:4" ht="18">
      <c r="A243" s="142" t="s">
        <v>358</v>
      </c>
      <c r="B243" s="143" t="s">
        <v>649</v>
      </c>
      <c r="C243" s="173"/>
      <c r="D243" s="122"/>
    </row>
    <row r="244" spans="1:4" ht="18">
      <c r="A244" s="142"/>
      <c r="B244" s="171" t="s">
        <v>531</v>
      </c>
      <c r="C244" s="172"/>
      <c r="D244" s="201"/>
    </row>
    <row r="245" spans="1:4" ht="18">
      <c r="A245" s="142" t="s">
        <v>358</v>
      </c>
      <c r="B245" s="171" t="s">
        <v>650</v>
      </c>
      <c r="C245" s="172"/>
      <c r="D245" s="201"/>
    </row>
    <row r="246" spans="1:4" ht="18">
      <c r="A246" s="142"/>
      <c r="B246" s="171" t="s">
        <v>651</v>
      </c>
      <c r="C246" s="172"/>
      <c r="D246" s="201"/>
    </row>
    <row r="247" spans="1:4" ht="18">
      <c r="A247" s="142" t="s">
        <v>358</v>
      </c>
      <c r="B247" s="171" t="s">
        <v>652</v>
      </c>
      <c r="C247" s="172"/>
      <c r="D247" s="201"/>
    </row>
    <row r="248" spans="1:4" ht="15">
      <c r="A248" s="189"/>
      <c r="B248" s="202" t="s">
        <v>653</v>
      </c>
      <c r="C248" s="141"/>
      <c r="D248" s="141"/>
    </row>
    <row r="249" spans="1:4" ht="18">
      <c r="A249" s="142" t="s">
        <v>358</v>
      </c>
      <c r="B249" s="143" t="s">
        <v>654</v>
      </c>
      <c r="C249" s="122">
        <v>0</v>
      </c>
      <c r="D249" s="122"/>
    </row>
    <row r="250" spans="1:4" ht="18">
      <c r="A250" s="145" t="s">
        <v>358</v>
      </c>
      <c r="B250" s="180" t="s">
        <v>655</v>
      </c>
      <c r="C250" s="203"/>
      <c r="D250" s="181"/>
    </row>
    <row r="251" spans="1:4" ht="15.75">
      <c r="A251" s="139">
        <v>33</v>
      </c>
      <c r="B251" s="140" t="s">
        <v>656</v>
      </c>
      <c r="C251" s="138" t="s">
        <v>291</v>
      </c>
      <c r="D251" s="138" t="s">
        <v>596</v>
      </c>
    </row>
    <row r="252" spans="1:4" ht="18">
      <c r="A252" s="142" t="s">
        <v>358</v>
      </c>
      <c r="B252" s="143" t="s">
        <v>657</v>
      </c>
      <c r="C252" s="122">
        <f>36188790080+152131006+1450000</f>
        <v>36342371086</v>
      </c>
      <c r="D252" s="122">
        <v>31361958188</v>
      </c>
    </row>
    <row r="253" spans="1:4" ht="18">
      <c r="A253" s="142"/>
      <c r="B253" s="143" t="s">
        <v>658</v>
      </c>
      <c r="C253" s="122">
        <f>292674951+22042524+214926166</f>
        <v>529643641</v>
      </c>
      <c r="D253" s="122">
        <v>583261838</v>
      </c>
    </row>
    <row r="254" spans="1:4" ht="18">
      <c r="A254" s="142" t="s">
        <v>358</v>
      </c>
      <c r="B254" s="143" t="s">
        <v>659</v>
      </c>
      <c r="C254" s="122">
        <f>12610022044+1245059287+3890230987</f>
        <v>17745312318</v>
      </c>
      <c r="D254" s="122">
        <v>20338641540</v>
      </c>
    </row>
    <row r="255" spans="1:4" ht="18">
      <c r="A255" s="142" t="s">
        <v>358</v>
      </c>
      <c r="B255" s="143" t="s">
        <v>660</v>
      </c>
      <c r="C255" s="122">
        <f>759323422+220123777+4809101936</f>
        <v>5788549135</v>
      </c>
      <c r="D255" s="122">
        <v>4510830135</v>
      </c>
    </row>
    <row r="256" spans="1:4" ht="18">
      <c r="A256" s="142" t="s">
        <v>358</v>
      </c>
      <c r="B256" s="143" t="s">
        <v>661</v>
      </c>
      <c r="C256" s="122">
        <f>7124447674+281667502+1137902617+65392000</f>
        <v>8609409793</v>
      </c>
      <c r="D256" s="122">
        <v>6692939154</v>
      </c>
    </row>
    <row r="257" spans="1:4" ht="18">
      <c r="A257" s="142" t="s">
        <v>358</v>
      </c>
      <c r="B257" s="143" t="s">
        <v>662</v>
      </c>
      <c r="C257" s="122">
        <f>1804848784+470815912+8895026015</f>
        <v>11170690711</v>
      </c>
      <c r="D257" s="122">
        <v>10289542975</v>
      </c>
    </row>
    <row r="258" spans="1:4" ht="18">
      <c r="A258" s="145"/>
      <c r="B258" s="77" t="s">
        <v>445</v>
      </c>
      <c r="C258" s="100">
        <f>SUM(C252:C257)</f>
        <v>80185976684</v>
      </c>
      <c r="D258" s="100">
        <f>SUM(D252:D257)</f>
        <v>73777173830</v>
      </c>
    </row>
    <row r="259" spans="1:4" ht="18">
      <c r="A259" s="209"/>
      <c r="B259" s="215"/>
      <c r="C259" s="211"/>
      <c r="D259" s="211"/>
    </row>
    <row r="260" spans="1:4" ht="15.75">
      <c r="A260" s="208" t="s">
        <v>663</v>
      </c>
      <c r="B260" s="300" t="s">
        <v>711</v>
      </c>
      <c r="C260" s="300"/>
      <c r="D260" s="300"/>
    </row>
    <row r="261" spans="1:4" ht="18">
      <c r="A261" s="134"/>
      <c r="C261" s="135"/>
      <c r="D261" s="135"/>
    </row>
    <row r="262" spans="1:4" ht="15.75">
      <c r="A262" s="151">
        <v>34</v>
      </c>
      <c r="B262" s="199" t="s">
        <v>664</v>
      </c>
      <c r="C262" s="138" t="s">
        <v>291</v>
      </c>
      <c r="D262" s="138" t="s">
        <v>596</v>
      </c>
    </row>
    <row r="263" spans="1:4" ht="18">
      <c r="A263" s="142"/>
      <c r="B263" s="183" t="s">
        <v>665</v>
      </c>
      <c r="C263" s="122"/>
      <c r="D263" s="122"/>
    </row>
    <row r="264" spans="1:4" ht="15">
      <c r="A264" s="167" t="s">
        <v>519</v>
      </c>
      <c r="B264" s="143" t="s">
        <v>666</v>
      </c>
      <c r="C264" s="122"/>
      <c r="D264" s="122"/>
    </row>
    <row r="265" spans="1:4" ht="18">
      <c r="A265" s="142"/>
      <c r="B265" s="143" t="s">
        <v>667</v>
      </c>
      <c r="C265" s="122"/>
      <c r="D265" s="122"/>
    </row>
    <row r="266" spans="1:4" ht="18">
      <c r="A266" s="142" t="s">
        <v>358</v>
      </c>
      <c r="B266" s="143" t="s">
        <v>668</v>
      </c>
      <c r="C266" s="122"/>
      <c r="D266" s="122"/>
    </row>
    <row r="267" spans="1:4" ht="18">
      <c r="A267" s="142" t="s">
        <v>358</v>
      </c>
      <c r="B267" s="175" t="s">
        <v>669</v>
      </c>
      <c r="C267" s="156"/>
      <c r="D267" s="156"/>
    </row>
    <row r="268" spans="1:4" ht="15">
      <c r="A268" s="167" t="s">
        <v>524</v>
      </c>
      <c r="B268" s="175" t="s">
        <v>670</v>
      </c>
      <c r="C268" s="156"/>
      <c r="D268" s="156"/>
    </row>
    <row r="269" spans="1:4" ht="18">
      <c r="A269" s="142" t="s">
        <v>358</v>
      </c>
      <c r="B269" s="175" t="s">
        <v>671</v>
      </c>
      <c r="C269" s="156"/>
      <c r="D269" s="156"/>
    </row>
    <row r="270" spans="1:4" ht="18">
      <c r="A270" s="142" t="s">
        <v>358</v>
      </c>
      <c r="B270" s="175" t="s">
        <v>672</v>
      </c>
      <c r="C270" s="156"/>
      <c r="D270" s="156"/>
    </row>
    <row r="271" spans="1:4" ht="18">
      <c r="A271" s="154"/>
      <c r="B271" s="175" t="s">
        <v>673</v>
      </c>
      <c r="C271" s="156"/>
      <c r="D271" s="156"/>
    </row>
    <row r="272" spans="1:4" ht="18">
      <c r="A272" s="142" t="s">
        <v>358</v>
      </c>
      <c r="B272" s="175" t="s">
        <v>674</v>
      </c>
      <c r="C272" s="156"/>
      <c r="D272" s="156"/>
    </row>
    <row r="273" spans="1:4" ht="18">
      <c r="A273" s="154"/>
      <c r="B273" s="175" t="s">
        <v>675</v>
      </c>
      <c r="C273" s="156"/>
      <c r="D273" s="156"/>
    </row>
    <row r="274" spans="1:4" ht="15">
      <c r="A274" s="167" t="s">
        <v>548</v>
      </c>
      <c r="B274" s="175" t="s">
        <v>676</v>
      </c>
      <c r="C274" s="156"/>
      <c r="D274" s="156"/>
    </row>
    <row r="275" spans="1:4" ht="15">
      <c r="A275" s="167"/>
      <c r="B275" s="175" t="s">
        <v>677</v>
      </c>
      <c r="C275" s="156"/>
      <c r="D275" s="156"/>
    </row>
    <row r="276" spans="1:4" ht="15">
      <c r="A276" s="167"/>
      <c r="B276" s="180" t="s">
        <v>678</v>
      </c>
      <c r="C276" s="181"/>
      <c r="D276" s="181"/>
    </row>
    <row r="277" spans="1:4" ht="18">
      <c r="A277" s="209"/>
      <c r="B277" s="216"/>
      <c r="C277" s="217"/>
      <c r="D277" s="217"/>
    </row>
    <row r="278" spans="1:4" ht="15.75">
      <c r="A278" s="208" t="s">
        <v>679</v>
      </c>
      <c r="B278" s="300" t="s">
        <v>680</v>
      </c>
      <c r="C278" s="300"/>
      <c r="D278" s="300"/>
    </row>
    <row r="279" spans="1:4" ht="18">
      <c r="A279" s="134"/>
      <c r="C279" s="135"/>
      <c r="D279" s="135"/>
    </row>
    <row r="280" spans="1:4" ht="15.75">
      <c r="A280" s="151"/>
      <c r="B280" s="176"/>
      <c r="C280" s="138" t="s">
        <v>291</v>
      </c>
      <c r="D280" s="138" t="s">
        <v>596</v>
      </c>
    </row>
    <row r="281" spans="1:4" ht="15">
      <c r="A281" s="167">
        <v>1</v>
      </c>
      <c r="B281" s="143" t="s">
        <v>681</v>
      </c>
      <c r="C281" s="117"/>
      <c r="D281" s="117"/>
    </row>
    <row r="282" spans="1:4" ht="15">
      <c r="A282" s="167">
        <v>2</v>
      </c>
      <c r="B282" s="143" t="s">
        <v>682</v>
      </c>
      <c r="C282" s="117"/>
      <c r="D282" s="117"/>
    </row>
    <row r="283" spans="1:4" ht="15">
      <c r="A283" s="167">
        <v>3</v>
      </c>
      <c r="B283" s="143" t="s">
        <v>683</v>
      </c>
      <c r="C283" s="117"/>
      <c r="D283" s="117"/>
    </row>
    <row r="284" spans="1:4" ht="15.75">
      <c r="A284" s="167"/>
      <c r="B284" s="183" t="s">
        <v>684</v>
      </c>
      <c r="C284" s="117"/>
      <c r="D284" s="117"/>
    </row>
    <row r="285" spans="1:4" ht="15.75">
      <c r="A285" s="167"/>
      <c r="B285" s="183" t="s">
        <v>712</v>
      </c>
      <c r="C285" s="117"/>
      <c r="D285" s="117"/>
    </row>
    <row r="286" spans="1:4" ht="15">
      <c r="A286" s="167"/>
      <c r="B286" s="143" t="s">
        <v>713</v>
      </c>
      <c r="C286" s="122">
        <v>248000000</v>
      </c>
      <c r="D286" s="122">
        <v>248000000</v>
      </c>
    </row>
    <row r="287" spans="1:4" ht="15.75">
      <c r="A287" s="167"/>
      <c r="B287" s="183" t="s">
        <v>685</v>
      </c>
      <c r="C287" s="117"/>
      <c r="D287" s="117"/>
    </row>
    <row r="288" spans="1:4" ht="15">
      <c r="A288" s="167"/>
      <c r="B288" s="143" t="s">
        <v>686</v>
      </c>
      <c r="C288" s="122">
        <f>353032139+28165883+345851976</f>
        <v>727049998</v>
      </c>
      <c r="D288" s="122">
        <v>601982726</v>
      </c>
    </row>
    <row r="289" spans="1:4" ht="15">
      <c r="A289" s="167"/>
      <c r="B289" s="143" t="s">
        <v>687</v>
      </c>
      <c r="C289" s="122"/>
      <c r="D289" s="122">
        <v>30000000</v>
      </c>
    </row>
    <row r="290" spans="1:4" ht="15">
      <c r="A290" s="167"/>
      <c r="B290" s="143" t="s">
        <v>688</v>
      </c>
      <c r="C290" s="122">
        <f>8572494143+180000000</f>
        <v>8752494143</v>
      </c>
      <c r="D290" s="122">
        <v>11474900583</v>
      </c>
    </row>
    <row r="291" spans="1:4" ht="15">
      <c r="A291" s="167"/>
      <c r="B291" s="143" t="s">
        <v>689</v>
      </c>
      <c r="C291" s="122"/>
      <c r="D291" s="122">
        <v>0</v>
      </c>
    </row>
    <row r="292" spans="1:4" ht="15.75">
      <c r="A292" s="167"/>
      <c r="B292" s="183" t="s">
        <v>690</v>
      </c>
      <c r="C292" s="122"/>
      <c r="D292" s="122"/>
    </row>
    <row r="293" spans="1:4" ht="15">
      <c r="A293" s="167"/>
      <c r="B293" s="143" t="s">
        <v>686</v>
      </c>
      <c r="C293" s="122">
        <v>65115655074</v>
      </c>
      <c r="D293" s="122">
        <v>63231580094</v>
      </c>
    </row>
    <row r="294" spans="1:4" ht="15">
      <c r="A294" s="167"/>
      <c r="B294" s="143" t="s">
        <v>714</v>
      </c>
      <c r="C294" s="122"/>
      <c r="D294" s="122">
        <v>3017160000</v>
      </c>
    </row>
    <row r="295" spans="1:4" ht="15.75">
      <c r="A295" s="167"/>
      <c r="B295" s="183" t="s">
        <v>691</v>
      </c>
      <c r="C295" s="205" t="s">
        <v>715</v>
      </c>
      <c r="D295" s="205" t="s">
        <v>692</v>
      </c>
    </row>
    <row r="296" spans="1:4" ht="15.75">
      <c r="A296" s="167"/>
      <c r="B296" s="183" t="s">
        <v>693</v>
      </c>
      <c r="C296" s="122"/>
      <c r="D296" s="122"/>
    </row>
    <row r="297" spans="1:4" ht="15">
      <c r="A297" s="167"/>
      <c r="B297" s="206" t="s">
        <v>685</v>
      </c>
      <c r="C297" s="122"/>
      <c r="D297" s="122">
        <v>0</v>
      </c>
    </row>
    <row r="298" spans="1:4" ht="15">
      <c r="A298" s="167"/>
      <c r="B298" s="206" t="s">
        <v>690</v>
      </c>
      <c r="C298" s="122">
        <v>1950421736</v>
      </c>
      <c r="D298" s="122">
        <v>94413977</v>
      </c>
    </row>
    <row r="299" spans="1:4" ht="15.75">
      <c r="A299" s="167"/>
      <c r="B299" s="183" t="s">
        <v>694</v>
      </c>
      <c r="C299" s="122"/>
      <c r="D299" s="122"/>
    </row>
    <row r="300" spans="1:4" ht="15">
      <c r="A300" s="167"/>
      <c r="B300" s="206" t="s">
        <v>690</v>
      </c>
      <c r="C300" s="122">
        <v>4773460000</v>
      </c>
      <c r="D300" s="122">
        <v>1805600000</v>
      </c>
    </row>
    <row r="301" spans="1:4" ht="15">
      <c r="A301" s="167"/>
      <c r="B301" s="206" t="s">
        <v>685</v>
      </c>
      <c r="C301" s="122">
        <v>3354463539</v>
      </c>
      <c r="D301" s="122">
        <v>883690089</v>
      </c>
    </row>
    <row r="302" spans="1:4" ht="15.75">
      <c r="A302" s="167"/>
      <c r="B302" s="183" t="s">
        <v>695</v>
      </c>
      <c r="C302" s="122"/>
      <c r="D302" s="122"/>
    </row>
    <row r="303" spans="1:4" ht="15">
      <c r="A303" s="167"/>
      <c r="B303" s="206" t="s">
        <v>696</v>
      </c>
      <c r="C303" s="122">
        <v>600000000</v>
      </c>
      <c r="D303" s="122">
        <v>300000000</v>
      </c>
    </row>
    <row r="304" spans="1:4" ht="15.75">
      <c r="A304" s="167"/>
      <c r="B304" s="183" t="s">
        <v>697</v>
      </c>
      <c r="C304" s="122"/>
      <c r="D304" s="122"/>
    </row>
    <row r="305" spans="1:4" ht="15">
      <c r="A305" s="167"/>
      <c r="B305" s="206" t="s">
        <v>698</v>
      </c>
      <c r="C305" s="122">
        <v>4657000000</v>
      </c>
      <c r="D305" s="122">
        <v>4657000000</v>
      </c>
    </row>
    <row r="306" spans="1:4" ht="15.75">
      <c r="A306" s="167"/>
      <c r="B306" s="183" t="s">
        <v>699</v>
      </c>
      <c r="C306" s="122"/>
      <c r="D306" s="122"/>
    </row>
    <row r="307" spans="1:4" ht="15">
      <c r="A307" s="167"/>
      <c r="B307" s="206" t="s">
        <v>685</v>
      </c>
      <c r="C307" s="122">
        <v>5000000000</v>
      </c>
      <c r="D307" s="122">
        <v>5000000000</v>
      </c>
    </row>
    <row r="308" spans="1:4" ht="15">
      <c r="A308" s="167">
        <v>4</v>
      </c>
      <c r="B308" s="143" t="s">
        <v>700</v>
      </c>
      <c r="C308" s="117"/>
      <c r="D308" s="117"/>
    </row>
    <row r="309" spans="1:4" ht="15">
      <c r="A309" s="167"/>
      <c r="B309" s="143" t="s">
        <v>701</v>
      </c>
      <c r="C309" s="122"/>
      <c r="D309" s="122"/>
    </row>
    <row r="310" spans="1:4" ht="15">
      <c r="A310" s="167"/>
      <c r="B310" s="143" t="s">
        <v>702</v>
      </c>
      <c r="C310" s="117"/>
      <c r="D310" s="117"/>
    </row>
    <row r="311" spans="1:4" ht="15">
      <c r="A311" s="167">
        <v>5</v>
      </c>
      <c r="B311" s="143" t="s">
        <v>703</v>
      </c>
      <c r="C311" s="117"/>
      <c r="D311" s="117"/>
    </row>
    <row r="312" spans="1:4" ht="15">
      <c r="A312" s="167"/>
      <c r="B312" s="143" t="s">
        <v>704</v>
      </c>
      <c r="C312" s="117"/>
      <c r="D312" s="117"/>
    </row>
    <row r="313" spans="1:4" ht="15">
      <c r="A313" s="167">
        <v>6</v>
      </c>
      <c r="B313" s="143" t="s">
        <v>705</v>
      </c>
      <c r="C313" s="117"/>
      <c r="D313" s="117"/>
    </row>
    <row r="314" spans="1:4" ht="15">
      <c r="A314" s="169">
        <v>7</v>
      </c>
      <c r="B314" s="180" t="s">
        <v>680</v>
      </c>
      <c r="C314" s="100"/>
      <c r="D314" s="100"/>
    </row>
    <row r="315" spans="1:4" ht="18">
      <c r="A315" s="134"/>
      <c r="C315" s="207"/>
      <c r="D315" s="207"/>
    </row>
    <row r="316" spans="1:4" ht="18">
      <c r="A316" s="134"/>
      <c r="B316" s="301" t="s">
        <v>716</v>
      </c>
      <c r="C316" s="301"/>
      <c r="D316" s="301"/>
    </row>
    <row r="317" spans="1:4" ht="18">
      <c r="A317" s="276" t="s">
        <v>706</v>
      </c>
      <c r="B317" s="276"/>
      <c r="C317" s="276"/>
      <c r="D317" s="276"/>
    </row>
  </sheetData>
  <mergeCells count="6">
    <mergeCell ref="B5:D5"/>
    <mergeCell ref="A317:D317"/>
    <mergeCell ref="B182:D182"/>
    <mergeCell ref="B260:D260"/>
    <mergeCell ref="B278:D278"/>
    <mergeCell ref="B316:D316"/>
  </mergeCells>
  <printOptions/>
  <pageMargins left="0.87" right="0.25" top="0.38" bottom="0" header="0.22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9">
      <selection activeCell="E81" sqref="A1:E81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3" spans="1:5" ht="20.25">
      <c r="A3" s="303" t="s">
        <v>717</v>
      </c>
      <c r="B3" s="303"/>
      <c r="C3" s="303"/>
      <c r="D3" s="303"/>
      <c r="E3" s="303"/>
    </row>
    <row r="4" spans="1:5" ht="18">
      <c r="A4" s="276" t="s">
        <v>7</v>
      </c>
      <c r="B4" s="276"/>
      <c r="C4" s="276"/>
      <c r="D4" s="276"/>
      <c r="E4" s="276"/>
    </row>
    <row r="6" spans="1:5" ht="15">
      <c r="A6" s="304" t="s">
        <v>718</v>
      </c>
      <c r="B6" s="306" t="s">
        <v>733</v>
      </c>
      <c r="C6" s="306"/>
      <c r="D6" s="306" t="s">
        <v>440</v>
      </c>
      <c r="E6" s="306"/>
    </row>
    <row r="7" spans="1:5" ht="15">
      <c r="A7" s="305"/>
      <c r="B7" s="219" t="s">
        <v>719</v>
      </c>
      <c r="C7" s="219" t="s">
        <v>720</v>
      </c>
      <c r="D7" s="219" t="s">
        <v>719</v>
      </c>
      <c r="E7" s="219" t="s">
        <v>720</v>
      </c>
    </row>
    <row r="8" spans="1:5" ht="14.25">
      <c r="A8" s="220"/>
      <c r="B8" s="221"/>
      <c r="C8" s="221"/>
      <c r="D8" s="221"/>
      <c r="E8" s="221"/>
    </row>
    <row r="9" spans="1:5" ht="15">
      <c r="A9" s="222" t="s">
        <v>721</v>
      </c>
      <c r="B9" s="227">
        <f>SUM(B10:B18)</f>
        <v>149421</v>
      </c>
      <c r="C9" s="227">
        <f>SUM(C10:C18)</f>
        <v>2368345210</v>
      </c>
      <c r="D9" s="227">
        <f>SUM(D10:D11)</f>
        <v>57580</v>
      </c>
      <c r="E9" s="227">
        <f>SUM(E10:E11)</f>
        <v>1853563423</v>
      </c>
    </row>
    <row r="10" spans="1:5" ht="14.25">
      <c r="A10" s="113" t="s">
        <v>722</v>
      </c>
      <c r="B10" s="223">
        <v>0</v>
      </c>
      <c r="C10" s="223">
        <v>0</v>
      </c>
      <c r="D10" s="223">
        <v>35000</v>
      </c>
      <c r="E10" s="223">
        <v>1095800070</v>
      </c>
    </row>
    <row r="11" spans="1:5" ht="14.25">
      <c r="A11" s="113" t="s">
        <v>723</v>
      </c>
      <c r="B11" s="223">
        <v>42106</v>
      </c>
      <c r="C11" s="223">
        <v>931556835</v>
      </c>
      <c r="D11" s="223">
        <v>22580</v>
      </c>
      <c r="E11" s="223">
        <v>757763353</v>
      </c>
    </row>
    <row r="12" spans="1:5" ht="14.25">
      <c r="A12" s="113" t="s">
        <v>735</v>
      </c>
      <c r="B12" s="223">
        <v>22300</v>
      </c>
      <c r="C12" s="223">
        <v>376098025</v>
      </c>
      <c r="D12" s="223"/>
      <c r="E12" s="223"/>
    </row>
    <row r="13" spans="1:5" ht="14.25">
      <c r="A13" s="302" t="s">
        <v>736</v>
      </c>
      <c r="B13" s="223"/>
      <c r="C13" s="223"/>
      <c r="D13" s="223"/>
      <c r="E13" s="223"/>
    </row>
    <row r="14" spans="1:5" ht="14.25">
      <c r="A14" s="302"/>
      <c r="B14" s="223">
        <v>75000</v>
      </c>
      <c r="C14" s="223">
        <v>960250350</v>
      </c>
      <c r="D14" s="223"/>
      <c r="E14" s="223"/>
    </row>
    <row r="15" spans="1:5" ht="14.25">
      <c r="A15" s="113" t="s">
        <v>734</v>
      </c>
      <c r="B15" s="223">
        <v>15</v>
      </c>
      <c r="C15" s="223">
        <v>150000</v>
      </c>
      <c r="D15" s="223"/>
      <c r="E15" s="223"/>
    </row>
    <row r="16" spans="1:5" ht="14.25">
      <c r="A16" s="302" t="s">
        <v>737</v>
      </c>
      <c r="B16" s="223"/>
      <c r="C16" s="223"/>
      <c r="D16" s="223"/>
      <c r="E16" s="223"/>
    </row>
    <row r="17" spans="1:5" ht="14.25">
      <c r="A17" s="302"/>
      <c r="B17" s="223">
        <v>10000</v>
      </c>
      <c r="C17" s="223">
        <v>100290000</v>
      </c>
      <c r="D17" s="223"/>
      <c r="E17" s="223"/>
    </row>
    <row r="18" spans="1:5" ht="14.25">
      <c r="A18" s="113"/>
      <c r="B18" s="223"/>
      <c r="C18" s="223"/>
      <c r="D18" s="223"/>
      <c r="E18" s="223"/>
    </row>
    <row r="19" spans="1:5" ht="15">
      <c r="A19" s="222" t="s">
        <v>724</v>
      </c>
      <c r="B19" s="223"/>
      <c r="C19" s="223"/>
      <c r="D19" s="223"/>
      <c r="E19" s="223"/>
    </row>
    <row r="20" spans="1:5" ht="14.25">
      <c r="A20" s="113" t="s">
        <v>725</v>
      </c>
      <c r="B20" s="223"/>
      <c r="C20" s="223"/>
      <c r="D20" s="223"/>
      <c r="E20" s="223"/>
    </row>
    <row r="21" spans="1:5" ht="14.25">
      <c r="A21" s="113" t="s">
        <v>726</v>
      </c>
      <c r="B21" s="223"/>
      <c r="C21" s="223"/>
      <c r="D21" s="223"/>
      <c r="E21" s="223"/>
    </row>
    <row r="22" spans="1:5" ht="15">
      <c r="A22" s="222" t="s">
        <v>727</v>
      </c>
      <c r="B22" s="223"/>
      <c r="C22" s="223"/>
      <c r="D22" s="223"/>
      <c r="E22" s="223"/>
    </row>
    <row r="23" spans="1:5" ht="15">
      <c r="A23" s="222" t="s">
        <v>728</v>
      </c>
      <c r="B23" s="227">
        <f>SUM(B24:B25)</f>
        <v>42106</v>
      </c>
      <c r="C23" s="227">
        <f>SUM(C24:C28)</f>
        <v>605229244</v>
      </c>
      <c r="D23" s="227">
        <f>SUM(D24:D25)</f>
        <v>57580</v>
      </c>
      <c r="E23" s="227">
        <f>SUM(E24:E25)</f>
        <v>1077024800</v>
      </c>
    </row>
    <row r="24" spans="1:5" ht="14.25">
      <c r="A24" s="113" t="s">
        <v>722</v>
      </c>
      <c r="B24" s="223">
        <v>0</v>
      </c>
      <c r="C24" s="223">
        <v>0</v>
      </c>
      <c r="D24" s="223">
        <v>35000</v>
      </c>
      <c r="E24" s="223">
        <v>612780000</v>
      </c>
    </row>
    <row r="25" spans="1:5" ht="14.25">
      <c r="A25" s="113" t="s">
        <v>723</v>
      </c>
      <c r="B25" s="223">
        <v>42106</v>
      </c>
      <c r="C25" s="223">
        <v>556809744</v>
      </c>
      <c r="D25" s="223">
        <v>22580</v>
      </c>
      <c r="E25" s="223">
        <v>464244800</v>
      </c>
    </row>
    <row r="26" spans="1:5" ht="14.25">
      <c r="A26" s="302" t="s">
        <v>737</v>
      </c>
      <c r="B26" s="223"/>
      <c r="C26" s="223"/>
      <c r="D26" s="223"/>
      <c r="E26" s="223"/>
    </row>
    <row r="27" spans="1:5" ht="14.25">
      <c r="A27" s="302"/>
      <c r="B27" s="223">
        <v>10000</v>
      </c>
      <c r="C27" s="223">
        <v>11290000</v>
      </c>
      <c r="D27" s="223"/>
      <c r="E27" s="223"/>
    </row>
    <row r="28" spans="1:5" ht="14.25">
      <c r="A28" s="113" t="s">
        <v>735</v>
      </c>
      <c r="B28" s="223">
        <v>22300</v>
      </c>
      <c r="C28" s="223">
        <v>37129500</v>
      </c>
      <c r="D28" s="223"/>
      <c r="E28" s="223"/>
    </row>
    <row r="29" spans="1:5" ht="15">
      <c r="A29" s="222" t="s">
        <v>729</v>
      </c>
      <c r="B29" s="223"/>
      <c r="C29" s="223"/>
      <c r="D29" s="223"/>
      <c r="E29" s="223"/>
    </row>
    <row r="30" spans="1:5" ht="14.25">
      <c r="A30" s="113" t="s">
        <v>730</v>
      </c>
      <c r="B30" s="223"/>
      <c r="C30" s="223"/>
      <c r="D30" s="223"/>
      <c r="E30" s="223"/>
    </row>
    <row r="31" spans="1:5" ht="14.25">
      <c r="A31" s="224" t="s">
        <v>731</v>
      </c>
      <c r="B31" s="223"/>
      <c r="C31" s="223"/>
      <c r="D31" s="223"/>
      <c r="E31" s="223"/>
    </row>
    <row r="32" spans="1:5" ht="14.25">
      <c r="A32" s="224" t="s">
        <v>732</v>
      </c>
      <c r="B32" s="223"/>
      <c r="C32" s="223"/>
      <c r="D32" s="223"/>
      <c r="E32" s="223"/>
    </row>
    <row r="33" spans="1:5" ht="14.25">
      <c r="A33" s="113"/>
      <c r="B33" s="223"/>
      <c r="C33" s="223"/>
      <c r="D33" s="223"/>
      <c r="E33" s="223"/>
    </row>
    <row r="34" spans="1:5" ht="14.25">
      <c r="A34" s="225"/>
      <c r="B34" s="226"/>
      <c r="C34" s="226"/>
      <c r="D34" s="226"/>
      <c r="E34" s="226"/>
    </row>
  </sheetData>
  <mergeCells count="8">
    <mergeCell ref="A13:A14"/>
    <mergeCell ref="A16:A17"/>
    <mergeCell ref="A26:A27"/>
    <mergeCell ref="A3:E3"/>
    <mergeCell ref="A4:E4"/>
    <mergeCell ref="A6:A7"/>
    <mergeCell ref="B6:C6"/>
    <mergeCell ref="D6:E6"/>
  </mergeCells>
  <printOptions/>
  <pageMargins left="1.1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26" sqref="G26"/>
    </sheetView>
  </sheetViews>
  <sheetFormatPr defaultColWidth="8.796875" defaultRowHeight="14.25"/>
  <cols>
    <col min="1" max="1" width="28.5" style="0" customWidth="1"/>
    <col min="2" max="2" width="11.3984375" style="0" customWidth="1"/>
    <col min="3" max="3" width="10.3984375" style="0" customWidth="1"/>
    <col min="4" max="4" width="11.8984375" style="0" customWidth="1"/>
    <col min="5" max="5" width="10.8984375" style="0" customWidth="1"/>
    <col min="6" max="6" width="9.59765625" style="0" customWidth="1"/>
    <col min="7" max="7" width="11.59765625" style="0" customWidth="1"/>
    <col min="8" max="8" width="13.5" style="0" bestFit="1" customWidth="1"/>
  </cols>
  <sheetData>
    <row r="1" spans="1:7" ht="15">
      <c r="A1" s="46"/>
      <c r="B1" s="272"/>
      <c r="C1" s="272"/>
      <c r="D1" s="272"/>
      <c r="E1" s="272"/>
      <c r="F1" s="272"/>
      <c r="G1" s="272"/>
    </row>
    <row r="3" spans="1:7" ht="20.25">
      <c r="A3" s="303" t="s">
        <v>738</v>
      </c>
      <c r="B3" s="303"/>
      <c r="C3" s="303"/>
      <c r="D3" s="303"/>
      <c r="E3" s="303"/>
      <c r="F3" s="303"/>
      <c r="G3" s="303"/>
    </row>
    <row r="4" spans="1:7" ht="15">
      <c r="A4" s="260" t="s">
        <v>7</v>
      </c>
      <c r="B4" s="260"/>
      <c r="C4" s="260"/>
      <c r="D4" s="260"/>
      <c r="E4" s="260"/>
      <c r="F4" s="260"/>
      <c r="G4" s="260"/>
    </row>
    <row r="5" spans="1:7" ht="15.75">
      <c r="A5" s="52"/>
      <c r="B5" s="52"/>
      <c r="D5" s="52"/>
      <c r="E5" s="266"/>
      <c r="F5" s="266"/>
      <c r="G5" s="266"/>
    </row>
    <row r="6" spans="1:7" ht="25.5">
      <c r="A6" s="228" t="s">
        <v>9</v>
      </c>
      <c r="B6" s="90" t="s">
        <v>739</v>
      </c>
      <c r="C6" s="90" t="s">
        <v>740</v>
      </c>
      <c r="D6" s="90" t="s">
        <v>741</v>
      </c>
      <c r="E6" s="90" t="s">
        <v>742</v>
      </c>
      <c r="F6" s="90" t="s">
        <v>743</v>
      </c>
      <c r="G6" s="90" t="s">
        <v>293</v>
      </c>
    </row>
    <row r="7" spans="1:7" ht="15">
      <c r="A7" s="229" t="s">
        <v>744</v>
      </c>
      <c r="B7" s="143"/>
      <c r="C7" s="143"/>
      <c r="D7" s="143"/>
      <c r="E7" s="143"/>
      <c r="F7" s="143"/>
      <c r="G7" s="143"/>
    </row>
    <row r="8" spans="1:7" ht="14.25">
      <c r="A8" s="230" t="s">
        <v>754</v>
      </c>
      <c r="B8" s="231">
        <v>11436205382</v>
      </c>
      <c r="C8" s="231">
        <v>474755502</v>
      </c>
      <c r="D8" s="231">
        <v>51541484003</v>
      </c>
      <c r="E8" s="231">
        <v>752311021</v>
      </c>
      <c r="F8" s="231">
        <v>172247701</v>
      </c>
      <c r="G8" s="231">
        <v>64377003609</v>
      </c>
    </row>
    <row r="9" spans="1:7" ht="14.25">
      <c r="A9" s="230" t="s">
        <v>755</v>
      </c>
      <c r="B9" s="232">
        <v>0</v>
      </c>
      <c r="C9" s="232">
        <v>0</v>
      </c>
      <c r="D9" s="232">
        <v>0</v>
      </c>
      <c r="E9" s="232">
        <v>807043978</v>
      </c>
      <c r="F9" s="232">
        <v>75804765</v>
      </c>
      <c r="G9" s="232">
        <v>882848743</v>
      </c>
    </row>
    <row r="10" spans="1:7" ht="14.25">
      <c r="A10" s="230" t="s">
        <v>745</v>
      </c>
      <c r="B10" s="232">
        <v>2954855902</v>
      </c>
      <c r="C10" s="232">
        <v>511787400</v>
      </c>
      <c r="D10" s="232">
        <v>13440467915</v>
      </c>
      <c r="E10" s="232">
        <v>0</v>
      </c>
      <c r="F10" s="232">
        <v>0</v>
      </c>
      <c r="G10" s="232">
        <v>16907111217</v>
      </c>
    </row>
    <row r="11" spans="1:7" ht="14.25">
      <c r="A11" s="230" t="s">
        <v>746</v>
      </c>
      <c r="B11" s="232">
        <v>0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</row>
    <row r="12" spans="1:7" ht="14.25">
      <c r="A12" s="230" t="s">
        <v>747</v>
      </c>
      <c r="B12" s="232">
        <v>0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</row>
    <row r="13" spans="1:7" ht="14.25">
      <c r="A13" s="230" t="s">
        <v>748</v>
      </c>
      <c r="B13" s="232">
        <v>0</v>
      </c>
      <c r="C13" s="232">
        <v>0</v>
      </c>
      <c r="D13" s="232">
        <v>264754182</v>
      </c>
      <c r="E13" s="232">
        <v>0</v>
      </c>
      <c r="F13" s="232">
        <v>0</v>
      </c>
      <c r="G13" s="232">
        <v>264754182</v>
      </c>
    </row>
    <row r="14" spans="1:7" ht="14.25">
      <c r="A14" s="230" t="s">
        <v>749</v>
      </c>
      <c r="B14" s="232">
        <v>119471741</v>
      </c>
      <c r="C14" s="232">
        <v>0</v>
      </c>
      <c r="D14" s="232">
        <v>159418182</v>
      </c>
      <c r="E14" s="232">
        <v>0</v>
      </c>
      <c r="F14" s="232">
        <v>0</v>
      </c>
      <c r="G14" s="232">
        <v>278889923</v>
      </c>
    </row>
    <row r="15" spans="1:7" ht="14.25">
      <c r="A15" s="230" t="s">
        <v>286</v>
      </c>
      <c r="B15" s="231">
        <v>14271589543</v>
      </c>
      <c r="C15" s="231">
        <v>986542902</v>
      </c>
      <c r="D15" s="231">
        <v>64557779554</v>
      </c>
      <c r="E15" s="231">
        <v>1559354999</v>
      </c>
      <c r="F15" s="231">
        <v>248052466</v>
      </c>
      <c r="G15" s="231">
        <v>81623319464</v>
      </c>
    </row>
    <row r="16" spans="1:7" ht="15">
      <c r="A16" s="229" t="s">
        <v>750</v>
      </c>
      <c r="B16" s="233"/>
      <c r="C16" s="233"/>
      <c r="D16" s="233"/>
      <c r="E16" s="233"/>
      <c r="F16" s="233"/>
      <c r="G16" s="233"/>
    </row>
    <row r="17" spans="1:7" ht="14.25">
      <c r="A17" s="230" t="s">
        <v>754</v>
      </c>
      <c r="B17" s="231">
        <v>1672919230</v>
      </c>
      <c r="C17" s="231">
        <v>345856367</v>
      </c>
      <c r="D17" s="231">
        <v>14041023413</v>
      </c>
      <c r="E17" s="231">
        <v>157124176</v>
      </c>
      <c r="F17" s="231">
        <v>7989025</v>
      </c>
      <c r="G17" s="231">
        <v>16224912211</v>
      </c>
    </row>
    <row r="18" spans="1:7" ht="14.25">
      <c r="A18" s="230" t="s">
        <v>756</v>
      </c>
      <c r="B18" s="232">
        <v>629773811</v>
      </c>
      <c r="C18" s="232">
        <v>76997132</v>
      </c>
      <c r="D18" s="232">
        <v>4896296910</v>
      </c>
      <c r="E18" s="232">
        <v>235874432</v>
      </c>
      <c r="F18" s="232">
        <v>23569844</v>
      </c>
      <c r="G18" s="232">
        <v>5862512129</v>
      </c>
    </row>
    <row r="19" spans="1:7" ht="14.25">
      <c r="A19" s="230" t="s">
        <v>746</v>
      </c>
      <c r="B19" s="232">
        <v>0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</row>
    <row r="20" spans="1:7" ht="14.25">
      <c r="A20" s="230" t="s">
        <v>747</v>
      </c>
      <c r="B20" s="232">
        <v>0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</row>
    <row r="21" spans="1:7" ht="14.25">
      <c r="A21" s="230" t="s">
        <v>748</v>
      </c>
      <c r="B21" s="232">
        <v>0</v>
      </c>
      <c r="C21" s="232">
        <v>0</v>
      </c>
      <c r="D21" s="232">
        <v>264754182</v>
      </c>
      <c r="E21" s="232">
        <v>0</v>
      </c>
      <c r="F21" s="232">
        <v>0</v>
      </c>
      <c r="G21" s="232">
        <v>264754182</v>
      </c>
    </row>
    <row r="22" spans="1:7" ht="14.25">
      <c r="A22" s="230" t="s">
        <v>749</v>
      </c>
      <c r="B22" s="232">
        <v>3584151</v>
      </c>
      <c r="C22" s="232">
        <v>0</v>
      </c>
      <c r="D22" s="232">
        <v>159418182</v>
      </c>
      <c r="E22" s="232">
        <v>0</v>
      </c>
      <c r="F22" s="232">
        <v>0</v>
      </c>
      <c r="G22" s="232">
        <v>163002333</v>
      </c>
    </row>
    <row r="23" spans="1:7" ht="14.25">
      <c r="A23" s="230" t="s">
        <v>286</v>
      </c>
      <c r="B23" s="231">
        <v>2299108890</v>
      </c>
      <c r="C23" s="231">
        <v>422853499</v>
      </c>
      <c r="D23" s="231">
        <v>18513147959</v>
      </c>
      <c r="E23" s="231">
        <v>392998608</v>
      </c>
      <c r="F23" s="231">
        <v>31558869</v>
      </c>
      <c r="G23" s="231">
        <v>21659667825</v>
      </c>
    </row>
    <row r="24" spans="1:7" ht="15">
      <c r="A24" s="229" t="s">
        <v>751</v>
      </c>
      <c r="B24" s="233"/>
      <c r="C24" s="233"/>
      <c r="D24" s="233"/>
      <c r="E24" s="233"/>
      <c r="F24" s="233"/>
      <c r="G24" s="233"/>
    </row>
    <row r="25" spans="1:7" ht="14.25">
      <c r="A25" s="230" t="s">
        <v>757</v>
      </c>
      <c r="B25" s="231">
        <v>9763286152</v>
      </c>
      <c r="C25" s="231">
        <v>128899135</v>
      </c>
      <c r="D25" s="231">
        <v>37500460590</v>
      </c>
      <c r="E25" s="231">
        <v>595186845</v>
      </c>
      <c r="F25" s="231">
        <v>164258676</v>
      </c>
      <c r="G25" s="231">
        <v>48152091398</v>
      </c>
    </row>
    <row r="26" spans="1:7" ht="14.25">
      <c r="A26" s="230" t="s">
        <v>752</v>
      </c>
      <c r="B26" s="231">
        <v>11972480653</v>
      </c>
      <c r="C26" s="231">
        <v>563689403</v>
      </c>
      <c r="D26" s="231">
        <v>46044631595</v>
      </c>
      <c r="E26" s="231">
        <v>1166356391</v>
      </c>
      <c r="F26" s="231">
        <v>216493597</v>
      </c>
      <c r="G26" s="231">
        <v>59963651639</v>
      </c>
    </row>
    <row r="27" spans="1:7" ht="14.25">
      <c r="A27" s="180"/>
      <c r="B27" s="235"/>
      <c r="C27" s="235"/>
      <c r="D27" s="235"/>
      <c r="E27" s="235"/>
      <c r="F27" s="235"/>
      <c r="G27" s="235"/>
    </row>
    <row r="28" spans="1:7" ht="15">
      <c r="A28" s="308" t="s">
        <v>0</v>
      </c>
      <c r="B28" s="308"/>
      <c r="C28" s="308"/>
      <c r="D28" s="308"/>
      <c r="E28" s="308"/>
      <c r="F28" s="308"/>
      <c r="G28" s="308"/>
    </row>
    <row r="29" spans="1:7" ht="15">
      <c r="A29" s="307" t="s">
        <v>1</v>
      </c>
      <c r="B29" s="307"/>
      <c r="C29" s="307"/>
      <c r="D29" s="307"/>
      <c r="E29" s="307"/>
      <c r="F29" s="307"/>
      <c r="G29" s="307"/>
    </row>
    <row r="30" spans="1:7" ht="14.25">
      <c r="A30" s="234" t="s">
        <v>759</v>
      </c>
      <c r="B30" s="234"/>
      <c r="C30" s="234"/>
      <c r="D30" s="234"/>
      <c r="E30" s="234"/>
      <c r="F30" s="234"/>
      <c r="G30" s="234"/>
    </row>
    <row r="31" spans="1:7" ht="14.25">
      <c r="A31" s="234" t="s">
        <v>758</v>
      </c>
      <c r="B31" s="234"/>
      <c r="C31" s="234"/>
      <c r="D31" s="234"/>
      <c r="E31" s="234"/>
      <c r="F31" s="234"/>
      <c r="G31" s="234"/>
    </row>
    <row r="32" ht="14.25">
      <c r="A32" t="s">
        <v>753</v>
      </c>
    </row>
  </sheetData>
  <mergeCells count="7">
    <mergeCell ref="A3:G3"/>
    <mergeCell ref="B1:C1"/>
    <mergeCell ref="D1:G1"/>
    <mergeCell ref="A29:G29"/>
    <mergeCell ref="A4:G4"/>
    <mergeCell ref="E5:G5"/>
    <mergeCell ref="A28:G28"/>
  </mergeCells>
  <printOptions/>
  <pageMargins left="0.71" right="0.27" top="0.68" bottom="0.7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0"/>
  <sheetViews>
    <sheetView workbookViewId="0" topLeftCell="A7">
      <selection activeCell="E90" sqref="A1:E90"/>
    </sheetView>
  </sheetViews>
  <sheetFormatPr defaultColWidth="8.796875" defaultRowHeight="14.25"/>
  <cols>
    <col min="1" max="1" width="41.09765625" style="0" customWidth="1"/>
    <col min="2" max="2" width="11.69921875" style="0" customWidth="1"/>
    <col min="3" max="3" width="13.3984375" style="0" customWidth="1"/>
    <col min="4" max="4" width="11.09765625" style="0" customWidth="1"/>
    <col min="5" max="5" width="13.8984375" style="0" customWidth="1"/>
  </cols>
  <sheetData>
    <row r="3" spans="1:5" ht="20.25">
      <c r="A3" s="303" t="s">
        <v>760</v>
      </c>
      <c r="B3" s="303"/>
      <c r="C3" s="303"/>
      <c r="D3" s="303"/>
      <c r="E3" s="303"/>
    </row>
    <row r="4" spans="1:5" ht="18">
      <c r="A4" s="276" t="s">
        <v>7</v>
      </c>
      <c r="B4" s="276"/>
      <c r="C4" s="276"/>
      <c r="D4" s="276"/>
      <c r="E4" s="276"/>
    </row>
    <row r="6" spans="1:5" ht="15">
      <c r="A6" s="304" t="s">
        <v>718</v>
      </c>
      <c r="B6" s="306" t="s">
        <v>733</v>
      </c>
      <c r="C6" s="306"/>
      <c r="D6" s="306" t="s">
        <v>440</v>
      </c>
      <c r="E6" s="306"/>
    </row>
    <row r="7" spans="1:5" ht="15">
      <c r="A7" s="305"/>
      <c r="B7" s="219" t="s">
        <v>761</v>
      </c>
      <c r="C7" s="219" t="s">
        <v>720</v>
      </c>
      <c r="D7" s="219" t="s">
        <v>761</v>
      </c>
      <c r="E7" s="219" t="s">
        <v>720</v>
      </c>
    </row>
    <row r="8" spans="1:5" ht="14.25">
      <c r="A8" s="220"/>
      <c r="B8" s="221"/>
      <c r="C8" s="221"/>
      <c r="D8" s="221"/>
      <c r="E8" s="221"/>
    </row>
    <row r="9" spans="1:5" ht="15">
      <c r="A9" s="222" t="s">
        <v>762</v>
      </c>
      <c r="B9" s="223"/>
      <c r="C9" s="223"/>
      <c r="D9" s="223"/>
      <c r="E9" s="223"/>
    </row>
    <row r="10" spans="1:5" ht="14.25">
      <c r="A10" s="113" t="s">
        <v>763</v>
      </c>
      <c r="B10" s="223"/>
      <c r="C10" s="223"/>
      <c r="D10" s="223"/>
      <c r="E10" s="223"/>
    </row>
    <row r="11" spans="1:5" ht="14.25">
      <c r="A11" s="113" t="s">
        <v>764</v>
      </c>
      <c r="B11" s="223"/>
      <c r="C11" s="223"/>
      <c r="D11" s="223"/>
      <c r="E11" s="223"/>
    </row>
    <row r="12" spans="1:5" ht="14.25">
      <c r="A12" s="224" t="s">
        <v>765</v>
      </c>
      <c r="B12" s="223"/>
      <c r="C12" s="223"/>
      <c r="D12" s="223"/>
      <c r="E12" s="223"/>
    </row>
    <row r="13" spans="1:5" ht="14.25">
      <c r="A13" s="224" t="s">
        <v>766</v>
      </c>
      <c r="B13" s="223"/>
      <c r="C13" s="223">
        <v>5000000000</v>
      </c>
      <c r="D13" s="223"/>
      <c r="E13" s="223">
        <v>5000000000</v>
      </c>
    </row>
    <row r="14" spans="1:5" ht="15">
      <c r="A14" s="222" t="s">
        <v>767</v>
      </c>
      <c r="B14" s="223"/>
      <c r="C14" s="223"/>
      <c r="D14" s="223"/>
      <c r="E14" s="223"/>
    </row>
    <row r="15" spans="1:5" ht="30">
      <c r="A15" s="236" t="s">
        <v>768</v>
      </c>
      <c r="B15" s="223">
        <v>310000</v>
      </c>
      <c r="C15" s="223">
        <v>4657000000</v>
      </c>
      <c r="D15" s="223">
        <v>310000</v>
      </c>
      <c r="E15" s="223">
        <v>4657000000</v>
      </c>
    </row>
    <row r="16" spans="1:5" ht="14.25">
      <c r="A16" s="113" t="s">
        <v>763</v>
      </c>
      <c r="B16" s="223"/>
      <c r="C16" s="223"/>
      <c r="D16" s="223"/>
      <c r="E16" s="223"/>
    </row>
    <row r="17" spans="1:5" ht="14.25">
      <c r="A17" s="113" t="s">
        <v>769</v>
      </c>
      <c r="B17" s="223"/>
      <c r="C17" s="223"/>
      <c r="D17" s="223"/>
      <c r="E17" s="223"/>
    </row>
    <row r="18" spans="1:5" ht="14.25">
      <c r="A18" s="224" t="s">
        <v>765</v>
      </c>
      <c r="B18" s="223"/>
      <c r="C18" s="223"/>
      <c r="D18" s="223"/>
      <c r="E18" s="223"/>
    </row>
    <row r="19" spans="1:5" ht="14.25">
      <c r="A19" s="224" t="s">
        <v>732</v>
      </c>
      <c r="B19" s="223"/>
      <c r="C19" s="223"/>
      <c r="D19" s="223"/>
      <c r="E19" s="223"/>
    </row>
    <row r="20" spans="1:5" ht="15">
      <c r="A20" s="222" t="s">
        <v>770</v>
      </c>
      <c r="B20" s="223"/>
      <c r="C20" s="223"/>
      <c r="D20" s="223"/>
      <c r="E20" s="223"/>
    </row>
    <row r="21" spans="1:5" ht="14.25">
      <c r="A21" s="237" t="s">
        <v>771</v>
      </c>
      <c r="B21" s="223"/>
      <c r="C21" s="223"/>
      <c r="D21" s="223"/>
      <c r="E21" s="223"/>
    </row>
    <row r="22" spans="1:5" ht="14.25">
      <c r="A22" s="237" t="s">
        <v>772</v>
      </c>
      <c r="B22" s="223"/>
      <c r="C22" s="223"/>
      <c r="D22" s="223"/>
      <c r="E22" s="223"/>
    </row>
    <row r="23" spans="1:5" ht="14.25">
      <c r="A23" s="237" t="s">
        <v>773</v>
      </c>
      <c r="B23" s="223"/>
      <c r="C23" s="223"/>
      <c r="D23" s="223"/>
      <c r="E23" s="223"/>
    </row>
    <row r="24" spans="1:5" ht="14.25">
      <c r="A24" s="237" t="s">
        <v>774</v>
      </c>
      <c r="B24" s="223"/>
      <c r="C24" s="223">
        <v>600000000</v>
      </c>
      <c r="D24" s="223"/>
      <c r="E24" s="223">
        <v>300000000</v>
      </c>
    </row>
    <row r="25" spans="1:5" ht="14.25">
      <c r="A25" s="113" t="s">
        <v>763</v>
      </c>
      <c r="B25" s="223"/>
      <c r="C25" s="223"/>
      <c r="D25" s="223"/>
      <c r="E25" s="223"/>
    </row>
    <row r="26" spans="1:5" ht="14.25">
      <c r="A26" s="113" t="s">
        <v>775</v>
      </c>
      <c r="B26" s="223"/>
      <c r="C26" s="223"/>
      <c r="D26" s="223"/>
      <c r="E26" s="223"/>
    </row>
    <row r="27" spans="1:5" ht="14.25">
      <c r="A27" s="224" t="s">
        <v>765</v>
      </c>
      <c r="B27" s="223"/>
      <c r="C27" s="223"/>
      <c r="D27" s="223"/>
      <c r="E27" s="223"/>
    </row>
    <row r="28" spans="1:5" ht="14.25">
      <c r="A28" s="224" t="s">
        <v>732</v>
      </c>
      <c r="B28" s="223"/>
      <c r="C28" s="223"/>
      <c r="D28" s="223"/>
      <c r="E28" s="223"/>
    </row>
    <row r="29" spans="1:5" ht="14.25">
      <c r="A29" s="113"/>
      <c r="B29" s="223"/>
      <c r="C29" s="223"/>
      <c r="D29" s="223"/>
      <c r="E29" s="223"/>
    </row>
    <row r="30" spans="1:5" ht="14.25">
      <c r="A30" s="225"/>
      <c r="B30" s="226"/>
      <c r="C30" s="226"/>
      <c r="D30" s="226"/>
      <c r="E30" s="226"/>
    </row>
  </sheetData>
  <mergeCells count="5">
    <mergeCell ref="A3:E3"/>
    <mergeCell ref="A4:E4"/>
    <mergeCell ref="A6:A7"/>
    <mergeCell ref="B6:C6"/>
    <mergeCell ref="D6:E6"/>
  </mergeCells>
  <printOptions/>
  <pageMargins left="0.97" right="0.25" top="0.61" bottom="1" header="0.5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24"/>
  <sheetViews>
    <sheetView workbookViewId="0" topLeftCell="A13">
      <selection activeCell="G71" sqref="A1:G71"/>
    </sheetView>
  </sheetViews>
  <sheetFormatPr defaultColWidth="8.796875" defaultRowHeight="14.25"/>
  <cols>
    <col min="1" max="1" width="29.59765625" style="0" customWidth="1"/>
    <col min="2" max="2" width="11.19921875" style="0" customWidth="1"/>
    <col min="3" max="3" width="10.5" style="0" customWidth="1"/>
    <col min="4" max="4" width="11" style="0" customWidth="1"/>
    <col min="5" max="5" width="10.69921875" style="0" customWidth="1"/>
    <col min="6" max="6" width="11.3984375" style="0" customWidth="1"/>
    <col min="7" max="7" width="11.19921875" style="0" customWidth="1"/>
    <col min="8" max="8" width="17.59765625" style="0" customWidth="1"/>
  </cols>
  <sheetData>
    <row r="4" spans="1:7" ht="20.25">
      <c r="A4" s="309" t="s">
        <v>2</v>
      </c>
      <c r="B4" s="309"/>
      <c r="C4" s="309"/>
      <c r="D4" s="309"/>
      <c r="E4" s="309"/>
      <c r="F4" s="309"/>
      <c r="G4" s="309"/>
    </row>
    <row r="5" spans="1:7" ht="15">
      <c r="A5" s="310" t="s">
        <v>7</v>
      </c>
      <c r="B5" s="310"/>
      <c r="C5" s="310"/>
      <c r="D5" s="310"/>
      <c r="E5" s="310"/>
      <c r="F5" s="310"/>
      <c r="G5" s="310"/>
    </row>
    <row r="6" spans="4:7" ht="15">
      <c r="D6" s="238"/>
      <c r="E6" s="238"/>
      <c r="F6" s="238"/>
      <c r="G6" s="238"/>
    </row>
    <row r="7" spans="5:7" ht="15">
      <c r="E7" s="238"/>
      <c r="F7" s="238"/>
      <c r="G7" s="238"/>
    </row>
    <row r="8" spans="1:7" ht="38.25">
      <c r="A8" s="239" t="s">
        <v>9</v>
      </c>
      <c r="B8" s="240" t="s">
        <v>550</v>
      </c>
      <c r="C8" s="240" t="s">
        <v>776</v>
      </c>
      <c r="D8" s="240" t="s">
        <v>575</v>
      </c>
      <c r="E8" s="240" t="s">
        <v>576</v>
      </c>
      <c r="F8" s="240" t="s">
        <v>777</v>
      </c>
      <c r="G8" s="240" t="s">
        <v>445</v>
      </c>
    </row>
    <row r="9" spans="1:7" ht="17.25" customHeight="1">
      <c r="A9" s="241"/>
      <c r="B9" s="241"/>
      <c r="C9" s="241"/>
      <c r="D9" s="241"/>
      <c r="E9" s="241"/>
      <c r="F9" s="241"/>
      <c r="G9" s="241"/>
    </row>
    <row r="10" spans="1:7" ht="21.75" customHeight="1">
      <c r="A10" s="183" t="s">
        <v>778</v>
      </c>
      <c r="B10" s="231">
        <v>34800000000</v>
      </c>
      <c r="C10" s="231">
        <v>6024502460</v>
      </c>
      <c r="D10" s="231">
        <v>7008319155</v>
      </c>
      <c r="E10" s="231">
        <v>1335675683</v>
      </c>
      <c r="F10" s="231">
        <v>16625748814</v>
      </c>
      <c r="G10" s="231">
        <f aca="true" t="shared" si="0" ref="G10:G24">SUM(B10:F10)</f>
        <v>65794246112</v>
      </c>
    </row>
    <row r="11" spans="1:7" ht="21.75" customHeight="1">
      <c r="A11" s="177" t="s">
        <v>779</v>
      </c>
      <c r="B11" s="232"/>
      <c r="C11" s="232"/>
      <c r="D11" s="232">
        <v>3534874470</v>
      </c>
      <c r="E11" s="232">
        <v>603638703</v>
      </c>
      <c r="F11" s="232">
        <v>347025255</v>
      </c>
      <c r="G11" s="231">
        <f t="shared" si="0"/>
        <v>4485538428</v>
      </c>
    </row>
    <row r="12" spans="1:7" ht="21.75" customHeight="1">
      <c r="A12" s="177" t="s">
        <v>780</v>
      </c>
      <c r="B12" s="232"/>
      <c r="C12" s="232"/>
      <c r="D12" s="232"/>
      <c r="E12" s="232"/>
      <c r="F12" s="232">
        <v>11623997511</v>
      </c>
      <c r="G12" s="231">
        <f t="shared" si="0"/>
        <v>11623997511</v>
      </c>
    </row>
    <row r="13" spans="1:7" ht="21.75" customHeight="1">
      <c r="A13" s="143" t="s">
        <v>746</v>
      </c>
      <c r="B13" s="232"/>
      <c r="C13" s="232"/>
      <c r="D13" s="232"/>
      <c r="E13" s="232"/>
      <c r="F13" s="232"/>
      <c r="G13" s="231">
        <f t="shared" si="0"/>
        <v>0</v>
      </c>
    </row>
    <row r="14" spans="1:7" ht="21.75" customHeight="1">
      <c r="A14" s="143" t="s">
        <v>781</v>
      </c>
      <c r="B14" s="232"/>
      <c r="C14" s="232"/>
      <c r="D14" s="232"/>
      <c r="E14" s="232"/>
      <c r="F14" s="232">
        <v>15452774069</v>
      </c>
      <c r="G14" s="231">
        <f t="shared" si="0"/>
        <v>15452774069</v>
      </c>
    </row>
    <row r="15" spans="1:7" ht="21.75" customHeight="1">
      <c r="A15" s="143" t="s">
        <v>782</v>
      </c>
      <c r="B15" s="232"/>
      <c r="C15" s="232"/>
      <c r="D15" s="232"/>
      <c r="E15" s="232"/>
      <c r="F15" s="232"/>
      <c r="G15" s="231">
        <f t="shared" si="0"/>
        <v>0</v>
      </c>
    </row>
    <row r="16" spans="1:7" ht="21.75" customHeight="1">
      <c r="A16" s="143" t="s">
        <v>749</v>
      </c>
      <c r="B16" s="232"/>
      <c r="C16" s="232"/>
      <c r="D16" s="232"/>
      <c r="E16" s="232"/>
      <c r="F16" s="232"/>
      <c r="G16" s="231">
        <f t="shared" si="0"/>
        <v>0</v>
      </c>
    </row>
    <row r="17" spans="1:7" ht="21.75" customHeight="1">
      <c r="A17" s="183" t="s">
        <v>783</v>
      </c>
      <c r="B17" s="231">
        <f>+B10+B11+B13-B14-B16+B12-B15</f>
        <v>34800000000</v>
      </c>
      <c r="C17" s="231">
        <f>+C10+C11+C13-C14-C16+C12-C15</f>
        <v>6024502460</v>
      </c>
      <c r="D17" s="231">
        <f>+D10+D11+D13-D14-D16+D12-D15</f>
        <v>10543193625</v>
      </c>
      <c r="E17" s="231">
        <f>+E10+E11+E13-E14-E16+E12-E15</f>
        <v>1939314386</v>
      </c>
      <c r="F17" s="231">
        <f>+F10+F11+F13-F14-F16+F12-F15</f>
        <v>13143997511</v>
      </c>
      <c r="G17" s="231">
        <f t="shared" si="0"/>
        <v>66451007982</v>
      </c>
    </row>
    <row r="18" spans="1:7" ht="21.75" customHeight="1">
      <c r="A18" s="177" t="s">
        <v>784</v>
      </c>
      <c r="B18" s="232">
        <v>3480000000</v>
      </c>
      <c r="C18" s="232"/>
      <c r="D18" s="232">
        <v>673001511</v>
      </c>
      <c r="E18" s="232">
        <v>631791969</v>
      </c>
      <c r="F18" s="232"/>
      <c r="G18" s="231">
        <f t="shared" si="0"/>
        <v>4784793480</v>
      </c>
    </row>
    <row r="19" spans="1:7" ht="21.75" customHeight="1">
      <c r="A19" s="177" t="s">
        <v>785</v>
      </c>
      <c r="B19" s="232"/>
      <c r="C19" s="232"/>
      <c r="D19" s="232"/>
      <c r="E19" s="232"/>
      <c r="F19" s="232">
        <v>9836256253</v>
      </c>
      <c r="G19" s="231">
        <f t="shared" si="0"/>
        <v>9836256253</v>
      </c>
    </row>
    <row r="20" spans="1:7" ht="21.75" customHeight="1">
      <c r="A20" s="143" t="s">
        <v>746</v>
      </c>
      <c r="B20" s="232"/>
      <c r="C20" s="232"/>
      <c r="D20" s="232"/>
      <c r="E20" s="232"/>
      <c r="F20" s="232"/>
      <c r="G20" s="231">
        <f t="shared" si="0"/>
        <v>0</v>
      </c>
    </row>
    <row r="21" spans="1:7" ht="21.75" customHeight="1">
      <c r="A21" s="143" t="s">
        <v>787</v>
      </c>
      <c r="B21" s="232"/>
      <c r="C21" s="232"/>
      <c r="D21" s="232"/>
      <c r="E21" s="232"/>
      <c r="F21" s="232">
        <v>7155839388</v>
      </c>
      <c r="G21" s="231">
        <f t="shared" si="0"/>
        <v>7155839388</v>
      </c>
    </row>
    <row r="22" spans="1:7" ht="21.75" customHeight="1">
      <c r="A22" s="143" t="s">
        <v>786</v>
      </c>
      <c r="B22" s="232"/>
      <c r="C22" s="232"/>
      <c r="D22" s="232"/>
      <c r="E22" s="232"/>
      <c r="F22" s="232"/>
      <c r="G22" s="231">
        <f t="shared" si="0"/>
        <v>0</v>
      </c>
    </row>
    <row r="23" spans="1:7" ht="21.75" customHeight="1">
      <c r="A23" s="143" t="s">
        <v>788</v>
      </c>
      <c r="B23" s="232"/>
      <c r="C23" s="232"/>
      <c r="D23" s="232"/>
      <c r="E23" s="232"/>
      <c r="F23" s="232">
        <v>5916000000</v>
      </c>
      <c r="G23" s="231">
        <f t="shared" si="0"/>
        <v>5916000000</v>
      </c>
    </row>
    <row r="24" spans="1:7" ht="21.75" customHeight="1">
      <c r="A24" s="204" t="s">
        <v>286</v>
      </c>
      <c r="B24" s="242">
        <f>+B17+B18+B20-B21-B23+B19-B22</f>
        <v>38280000000</v>
      </c>
      <c r="C24" s="242">
        <f>+C17+C18+C20-C21-C23+C19-C22</f>
        <v>6024502460</v>
      </c>
      <c r="D24" s="242">
        <f>+D17+D18+D20-D21-D23+D19-D22</f>
        <v>11216195136</v>
      </c>
      <c r="E24" s="242">
        <f>+E17+E18+E20-E21-E23+E19-E22</f>
        <v>2571106355</v>
      </c>
      <c r="F24" s="242">
        <f>+F17+F19+F20-F21-F22-F23</f>
        <v>9908414376</v>
      </c>
      <c r="G24" s="242">
        <f t="shared" si="0"/>
        <v>68000218327</v>
      </c>
    </row>
  </sheetData>
  <mergeCells count="2">
    <mergeCell ref="A4:G4"/>
    <mergeCell ref="A5:G5"/>
  </mergeCells>
  <printOptions/>
  <pageMargins left="0.67" right="0" top="0.52" bottom="0.31496062992125984" header="0.37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2011-01-25T08:17:21Z</dcterms:created>
  <dcterms:modified xsi:type="dcterms:W3CDTF">2011-01-27T08:36:29Z</dcterms:modified>
  <cp:category/>
  <cp:version/>
  <cp:contentType/>
  <cp:contentStatus/>
</cp:coreProperties>
</file>